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showInkAnnotation="0"/>
  <mc:AlternateContent xmlns:mc="http://schemas.openxmlformats.org/markup-compatibility/2006">
    <mc:Choice Requires="x15">
      <x15ac:absPath xmlns:x15ac="http://schemas.microsoft.com/office/spreadsheetml/2010/11/ac" url="D:\OneDrive - УГСПЛ\Work\Donors\International Organization for Migration_IOM\Закупівлі\з узгодженням МОМ\Заявка 02_C.3.5_логістика\тендер_новий\"/>
    </mc:Choice>
  </mc:AlternateContent>
  <xr:revisionPtr revIDLastSave="0" documentId="6_{CD03C2CC-8DF0-470B-A86B-82501F7984F5}" xr6:coauthVersionLast="36" xr6:coauthVersionMax="36" xr10:uidLastSave="{00000000-0000-0000-0000-000000000000}"/>
  <bookViews>
    <workbookView xWindow="0" yWindow="0" windowWidth="23040" windowHeight="8160" activeTab="1" xr2:uid="{00000000-000D-0000-FFFF-FFFF00000000}"/>
  </bookViews>
  <sheets>
    <sheet name="Форма учасника" sheetId="20" r:id="rId1"/>
    <sheet name="Комерційна пропозиція" sheetId="13" r:id="rId2"/>
    <sheet name="Лист1" sheetId="16" state="hidden" r:id="rId3"/>
    <sheet name="Аренда зала" sheetId="15" state="hidden" r:id="rId4"/>
    <sheet name="11.07" sheetId="14" state="hidden" r:id="rId5"/>
  </sheets>
  <definedNames>
    <definedName name="_xlnm.Print_Area" localSheetId="1">'Комерційна пропозиція'!$A$1:$G$59</definedName>
  </definedNames>
  <calcPr calcId="191029"/>
</workbook>
</file>

<file path=xl/calcChain.xml><?xml version="1.0" encoding="utf-8"?>
<calcChain xmlns="http://schemas.openxmlformats.org/spreadsheetml/2006/main">
  <c r="G47" i="13" l="1"/>
  <c r="G42" i="13" l="1"/>
  <c r="G48" i="13"/>
  <c r="G46" i="13"/>
  <c r="G45" i="13"/>
  <c r="G44" i="13"/>
  <c r="G39" i="13"/>
  <c r="G41" i="13"/>
  <c r="G38" i="13"/>
  <c r="G28" i="13"/>
  <c r="G22" i="13"/>
  <c r="G30" i="13"/>
  <c r="G31" i="13"/>
  <c r="G24" i="13"/>
  <c r="G29" i="13"/>
  <c r="G27" i="13"/>
  <c r="G21" i="13"/>
  <c r="G23" i="13"/>
  <c r="G25" i="13"/>
  <c r="G32" i="13"/>
  <c r="G20" i="13"/>
  <c r="G51" i="13" l="1"/>
  <c r="G53" i="13" s="1"/>
  <c r="G33" i="13"/>
  <c r="G13" i="16" l="1"/>
  <c r="G14" i="16"/>
  <c r="G15" i="16"/>
  <c r="G19" i="16"/>
  <c r="G20" i="16"/>
  <c r="G50" i="16" s="1"/>
  <c r="G23" i="16"/>
  <c r="G24" i="16"/>
  <c r="G26" i="16"/>
  <c r="G27" i="16"/>
  <c r="G29" i="16"/>
  <c r="G30" i="16"/>
  <c r="G32" i="16"/>
  <c r="G33" i="16"/>
  <c r="G35" i="16"/>
  <c r="G36" i="16"/>
  <c r="G38" i="16"/>
  <c r="G39" i="16"/>
  <c r="G40" i="16"/>
  <c r="G42" i="16"/>
  <c r="G44" i="16"/>
  <c r="G45" i="16"/>
  <c r="G46" i="16"/>
  <c r="G12" i="16"/>
  <c r="K36" i="15"/>
  <c r="J36" i="15"/>
  <c r="H17" i="15"/>
  <c r="H22" i="15"/>
  <c r="H35" i="15" s="1"/>
  <c r="G39" i="15" s="1"/>
  <c r="H51" i="14"/>
  <c r="H60" i="14"/>
  <c r="H50" i="14"/>
  <c r="H70" i="14" s="1"/>
  <c r="H28" i="14"/>
  <c r="H33" i="14"/>
  <c r="H75" i="14" s="1"/>
  <c r="H76" i="14" s="1"/>
  <c r="G79" i="14" s="1"/>
  <c r="H73" i="14"/>
  <c r="H18" i="14"/>
  <c r="H14" i="14"/>
  <c r="H24" i="14"/>
  <c r="H64" i="14"/>
  <c r="G51" i="16" l="1"/>
  <c r="G55" i="16" s="1"/>
</calcChain>
</file>

<file path=xl/sharedStrings.xml><?xml version="1.0" encoding="utf-8"?>
<sst xmlns="http://schemas.openxmlformats.org/spreadsheetml/2006/main" count="363" uniqueCount="222">
  <si>
    <t xml:space="preserve"> </t>
  </si>
  <si>
    <t xml:space="preserve">ЦІНОВА ПРОПОЗИЦІЯ / PRICE OFFER  </t>
  </si>
  <si>
    <t>ОРЕНДА КОНФЕРЕНЦ-ЗАЛІВ / MEETING ROOMS RENT</t>
  </si>
  <si>
    <t>* До вартості входять всі податки та збори . Надається доступ до wi-fi, клінінг, підготовка зали, кондиціонування, гардероб, цілодобова охорона</t>
  </si>
  <si>
    <t>ОБЛАДНАННЯ/ EQUIPMENT</t>
  </si>
  <si>
    <t>ПОСЛУГИ ХАРЧУВАННЯ / CATERING SERVICES</t>
  </si>
  <si>
    <t>ЗАГАЛЬНИЙ БЮДЖЕТ ЗАХОДУ/ TOTAL BUDGET:</t>
  </si>
  <si>
    <t>ДОДАТКОВА ІНФОРМАЦІЯ:</t>
  </si>
  <si>
    <t>У випадку скорочення замовлення, готель залишає за собою право на перерозгляд знижок та спеціальних умов.</t>
  </si>
  <si>
    <r>
      <t xml:space="preserve">Внесення змін у Підтвердження обслуговування заходу </t>
    </r>
    <r>
      <rPr>
        <u/>
        <sz val="10"/>
        <rFont val="Arial"/>
        <family val="2"/>
        <charset val="204"/>
      </rPr>
      <t>за два робочіх дн</t>
    </r>
    <r>
      <rPr>
        <sz val="10"/>
        <rFont val="Arial"/>
        <family val="2"/>
        <charset val="204"/>
      </rPr>
      <t>і до дати проведення заходу може бути здійснене виключно за попереднім погодженням з Готелем.</t>
    </r>
  </si>
  <si>
    <t xml:space="preserve">Дозамовлення з комплексного харчування за один день до чи в день заходу можливі "а ля карт" </t>
  </si>
  <si>
    <t>Дата/Date</t>
  </si>
  <si>
    <t>Час/Time</t>
  </si>
  <si>
    <t>Кількість днів/ Number of days</t>
  </si>
  <si>
    <t>Зала/Hall</t>
  </si>
  <si>
    <t>Кільквсть днів/ Number of days</t>
  </si>
  <si>
    <t>Кількість одиниць/ Number of units</t>
  </si>
  <si>
    <t>Кількість одиниць (людей)/ Number of people</t>
  </si>
  <si>
    <t>Послуга/ Service</t>
  </si>
  <si>
    <t>Вартість оренди, грн/ Rent price, UAH</t>
  </si>
  <si>
    <t>Вартість оренди зі знижкою, грн /Rent price  incl discount, UAH</t>
  </si>
  <si>
    <t>Загальна вартість, грн/Total amount, UAH</t>
  </si>
  <si>
    <t>Вартість, грн/Price, UAH</t>
  </si>
  <si>
    <t>Загальна вартість,грн/Total amount, UAH</t>
  </si>
  <si>
    <t>Загальна вартість для компанії, грн/ Total amount for the company, UAH</t>
  </si>
  <si>
    <t>Дана цінова пропозиція гарантує наявність номерів та конфренц-залів лише на момент відправки даного документа. Перелік послуг, зазначених в ціновій пропозиції, вважаєтся гарантованим після підписання контракту чи за умови внесення передплати у розмірі 30%.</t>
  </si>
  <si>
    <t>З повагою,</t>
  </si>
  <si>
    <t>Мінеральна вода 0,5 (включеноу вартісь аренди зали)</t>
  </si>
  <si>
    <t>10% за обслуговування</t>
  </si>
  <si>
    <t>Всьго за харчування:</t>
  </si>
  <si>
    <t>ВСЬОГО:</t>
  </si>
  <si>
    <t>Акустична система</t>
  </si>
  <si>
    <t>Радіомікрофон</t>
  </si>
  <si>
    <t>Екран проекційний</t>
  </si>
  <si>
    <t>Мікшерний пульт Apart</t>
  </si>
  <si>
    <t>Проектор Epson H720B  3200lm (XGA 1024х768)</t>
  </si>
  <si>
    <t>Ноутбук</t>
  </si>
  <si>
    <t>Фліпчарт</t>
  </si>
  <si>
    <t>Клікер</t>
  </si>
  <si>
    <t>бонус</t>
  </si>
  <si>
    <t>ПРОЖИВАНИЕ / ACCOMMODATION</t>
  </si>
  <si>
    <t>Ранній заїзд</t>
  </si>
  <si>
    <t>Пізній виїзд</t>
  </si>
  <si>
    <t>Додатковий сніданок (в день заїзду)</t>
  </si>
  <si>
    <t>Тип номеру /Room type</t>
  </si>
  <si>
    <t>Дата заїзду/ виїзду           Check-in /Check-out dates</t>
  </si>
  <si>
    <t>Кількість ночей/     Number of nights</t>
  </si>
  <si>
    <t>Кількість номерів/ Number of rooms/units</t>
  </si>
  <si>
    <t xml:space="preserve">Загальна вартість с урахуванням знижки,грн/  Total Amount incl discount, </t>
  </si>
  <si>
    <t>09:00-18:00</t>
  </si>
  <si>
    <t xml:space="preserve">Coffee break </t>
  </si>
  <si>
    <t xml:space="preserve">Контактна особа/Contact person: Сапак Вікторія </t>
  </si>
  <si>
    <t>Контактний номер/Contact number: +380672203203</t>
  </si>
  <si>
    <t>Електронна адреса/Email: victoriya.sapak1@gmail.com</t>
  </si>
  <si>
    <t>Вид оплати/Kind of payment:  б/г</t>
  </si>
  <si>
    <t>Сапак Вікторія</t>
  </si>
  <si>
    <t>ЛОГІСТИЧНІ ПОСЛУГИ / TRANSFERS</t>
  </si>
  <si>
    <t>Тур сбор</t>
  </si>
  <si>
    <t xml:space="preserve">Компанія замовник/Company-Customer:  </t>
  </si>
  <si>
    <t xml:space="preserve">Дата проведення заходу/Date of the event: </t>
  </si>
  <si>
    <t xml:space="preserve">Спеціальний тариф, евро /Special Rate, </t>
  </si>
  <si>
    <t xml:space="preserve">Вартість проживання, евро /Rack Rate, </t>
  </si>
  <si>
    <t>Билеты автобус</t>
  </si>
  <si>
    <t>Билеты на поезд Киев-Одесса</t>
  </si>
  <si>
    <t xml:space="preserve">Кількість місць та форма посадки в залі </t>
  </si>
  <si>
    <t xml:space="preserve">Додаткові меблі в залі (опційно) </t>
  </si>
  <si>
    <t xml:space="preserve">Дошка фліп-чарт  </t>
  </si>
  <si>
    <t>Обід</t>
  </si>
  <si>
    <t>10% знижка</t>
  </si>
  <si>
    <t>ПОСЛУГИ ТРАНСФЕРУ / CATERING SERVICES</t>
  </si>
  <si>
    <t>Компенсація проїзду</t>
  </si>
  <si>
    <t>29.06-01.07</t>
  </si>
  <si>
    <t>Одномісний номер                                                                                                                                                    Готель Голосеево / Singl Room 09.07-10.07</t>
  </si>
  <si>
    <t>11 июля 2021</t>
  </si>
  <si>
    <t xml:space="preserve">Готель Голосеево                                                                                     конференц-зал                                                                               </t>
  </si>
  <si>
    <t>10.07-11.07</t>
  </si>
  <si>
    <t>10.07-11.08</t>
  </si>
  <si>
    <t>10.07-11.09</t>
  </si>
  <si>
    <t>10.07-11.10</t>
  </si>
  <si>
    <t>10.07-11.11</t>
  </si>
  <si>
    <t>10.07-11.12</t>
  </si>
  <si>
    <t>10.07-11.13</t>
  </si>
  <si>
    <t>10.07-11.14</t>
  </si>
  <si>
    <t>Вітальна кава</t>
  </si>
  <si>
    <t>Сніданок</t>
  </si>
  <si>
    <t>Включено до вартості</t>
  </si>
  <si>
    <t>Фуршет</t>
  </si>
  <si>
    <t xml:space="preserve">ПОПЕРЕДНІЙ КОШТОРИС </t>
  </si>
  <si>
    <t>17-19 сентября 2021</t>
  </si>
  <si>
    <t>17.09-19.09</t>
  </si>
  <si>
    <t xml:space="preserve"> Електронна адреса/Email: victoriya.sapak1@gmail.com </t>
  </si>
  <si>
    <t>%</t>
  </si>
  <si>
    <t>Заявка на банкет от:</t>
  </si>
  <si>
    <t>Дата:</t>
  </si>
  <si>
    <t>Телефон клиента:</t>
  </si>
  <si>
    <t>0672203203</t>
  </si>
  <si>
    <t>Желаемый $:</t>
  </si>
  <si>
    <t>0</t>
  </si>
  <si>
    <t>Доп. информация:</t>
  </si>
  <si>
    <t>Кол. чел.:</t>
  </si>
  <si>
    <t>Эл.почта:</t>
  </si>
  <si>
    <t>На 1 чел.:</t>
  </si>
  <si>
    <t>0.00</t>
  </si>
  <si>
    <t>Ответств. за исп:</t>
  </si>
  <si>
    <t>Тимощук Оксана</t>
  </si>
  <si>
    <t>Время:</t>
  </si>
  <si>
    <t>Тип банкета:</t>
  </si>
  <si>
    <t>Форма оплаты:</t>
  </si>
  <si>
    <t>Заказ принял:</t>
  </si>
  <si>
    <t>Яна</t>
  </si>
  <si>
    <t>Предоплата:</t>
  </si>
  <si>
    <t>Наименование блюда</t>
  </si>
  <si>
    <t>Выход</t>
  </si>
  <si>
    <t>Кол-во</t>
  </si>
  <si>
    <t>Цена</t>
  </si>
  <si>
    <t>Сумма</t>
  </si>
  <si>
    <t>0015 СТРАВИ НА МАНГАЛІ</t>
  </si>
  <si>
    <t xml:space="preserve">   01Шашлик із яловичини (medium)</t>
  </si>
  <si>
    <t>100 г</t>
  </si>
  <si>
    <t xml:space="preserve">   02Шашлик зі свиного ошийка</t>
  </si>
  <si>
    <t xml:space="preserve">   08Запечені овочі на мангалі</t>
  </si>
  <si>
    <t>250 г</t>
  </si>
  <si>
    <t xml:space="preserve">   09Картопля запечена на мангалі</t>
  </si>
  <si>
    <t>0002 ХОЛОДНІ ЗАКУСКИ</t>
  </si>
  <si>
    <t xml:space="preserve">   М'ясний сет из домашньої гастрономії</t>
  </si>
  <si>
    <t>500 г</t>
  </si>
  <si>
    <t xml:space="preserve">   БігАнтіпасті</t>
  </si>
  <si>
    <t>400 г</t>
  </si>
  <si>
    <t>Канапки</t>
  </si>
  <si>
    <t>25 г</t>
  </si>
  <si>
    <t xml:space="preserve">   Канапе з шинкою та томатами черрі</t>
  </si>
  <si>
    <t xml:space="preserve">   Канапе з сьомгой и зеленню</t>
  </si>
  <si>
    <t>Міні салати</t>
  </si>
  <si>
    <t xml:space="preserve">   Міні салат Олівіє з перепілкою та креветкою</t>
  </si>
  <si>
    <t>50 г</t>
  </si>
  <si>
    <t xml:space="preserve">   Міні салат з авокадо та креветкою</t>
  </si>
  <si>
    <t>35 г</t>
  </si>
  <si>
    <t>Пті Шу</t>
  </si>
  <si>
    <t xml:space="preserve">   Пті Шу з креветками</t>
  </si>
  <si>
    <t>30 г</t>
  </si>
  <si>
    <t xml:space="preserve">   Пті Шу з лососем</t>
  </si>
  <si>
    <t>Шпажки</t>
  </si>
  <si>
    <t xml:space="preserve">   Шпажка з моцарелла та черрі</t>
  </si>
  <si>
    <t xml:space="preserve">   Шпажка з сиром та виноградом</t>
  </si>
  <si>
    <t>40 г</t>
  </si>
  <si>
    <t>0002   ХОЛОДНІ ЗАКУСКИ</t>
  </si>
  <si>
    <t xml:space="preserve">   Брускета з пармою, томатами черрі та сиром фета</t>
  </si>
  <si>
    <t>60 г</t>
  </si>
  <si>
    <t xml:space="preserve">   Брускетта з лососем</t>
  </si>
  <si>
    <t xml:space="preserve">   Млинці з лососем</t>
  </si>
  <si>
    <t>200 г</t>
  </si>
  <si>
    <t xml:space="preserve">   Плато сирів</t>
  </si>
  <si>
    <t xml:space="preserve">   Асорті свіжих овочів</t>
  </si>
  <si>
    <t>330 г</t>
  </si>
  <si>
    <t>0011   ХЛІБ</t>
  </si>
  <si>
    <t xml:space="preserve">   Хлібна корзина</t>
  </si>
  <si>
    <t>300 г</t>
  </si>
  <si>
    <t>0030 ВОДА ТА ГАЗОВАНІ НАПОЇ</t>
  </si>
  <si>
    <t xml:space="preserve">   008 Морс</t>
  </si>
  <si>
    <t>1000 мл</t>
  </si>
  <si>
    <t xml:space="preserve">   007 Узвар</t>
  </si>
  <si>
    <t xml:space="preserve">   Вода Карпатська</t>
  </si>
  <si>
    <t>500 мл</t>
  </si>
  <si>
    <t>Всего:</t>
  </si>
  <si>
    <t>10% за обслуживание:</t>
  </si>
  <si>
    <t>Скидка 0 %</t>
  </si>
  <si>
    <t>Итого к оплате:</t>
  </si>
  <si>
    <t>Виктория Сапак</t>
  </si>
  <si>
    <t xml:space="preserve">РОЗМІЩЕННЯ У ГОТЕЛІ </t>
  </si>
  <si>
    <t>Підпис</t>
  </si>
  <si>
    <t>Дата</t>
  </si>
  <si>
    <t>Назва постачальника</t>
  </si>
  <si>
    <t>Прізвище та ім’я контактної особи</t>
  </si>
  <si>
    <t>Область, місто</t>
  </si>
  <si>
    <t>Електронна адреса</t>
  </si>
  <si>
    <t>Телефон</t>
  </si>
  <si>
    <t>Додаткова інформація (за бажанням)</t>
  </si>
  <si>
    <r>
      <t>Попередній досвід постачальника у виконанні подібних замовлень за 2025 р. (</t>
    </r>
    <r>
      <rPr>
        <sz val="11"/>
        <rFont val="Times New Roman"/>
        <family val="1"/>
        <charset val="204"/>
      </rPr>
      <t>мінімум 2 заходи</t>
    </r>
    <r>
      <rPr>
        <sz val="12"/>
        <color rgb="FF000000"/>
        <rFont val="Times New Roman"/>
        <family val="1"/>
        <charset val="204"/>
      </rPr>
      <t>)</t>
    </r>
  </si>
  <si>
    <t>Вартість послуг в % від загальної суми на організацію заходу (податки – включно)</t>
  </si>
  <si>
    <t>Прізвище та ім’я</t>
  </si>
  <si>
    <t>Форма учасника конкурсного відбору 
на надання послуг з організації заходів</t>
  </si>
  <si>
    <t>ПОПЕРЕДНІЙ КОШТОРИС</t>
  </si>
  <si>
    <t xml:space="preserve">Назва постачальника:   </t>
  </si>
  <si>
    <t xml:space="preserve">Контактна особа: </t>
  </si>
  <si>
    <t xml:space="preserve">Телефон: </t>
  </si>
  <si>
    <t xml:space="preserve">Електронна адреса: </t>
  </si>
  <si>
    <t xml:space="preserve">Тип номеру </t>
  </si>
  <si>
    <t>Вид оплати:  Безготівковий</t>
  </si>
  <si>
    <t xml:space="preserve">Дата заїзду/ виїзду    </t>
  </si>
  <si>
    <t>Кількість ночей</t>
  </si>
  <si>
    <t>Кількість номерів</t>
  </si>
  <si>
    <t xml:space="preserve">Запропоноване місце проведення заходів: </t>
  </si>
  <si>
    <t>Адреса:</t>
  </si>
  <si>
    <t>Загальна вартість, грн</t>
  </si>
  <si>
    <t>на надання послуг з організації заходів</t>
  </si>
  <si>
    <t>Контактна інформація запропонованого закладу:</t>
  </si>
  <si>
    <t xml:space="preserve">Одномісний номер </t>
  </si>
  <si>
    <t>Двомісний номер</t>
  </si>
  <si>
    <t>Послуги з організації:</t>
  </si>
  <si>
    <t>Всього за проживання:</t>
  </si>
  <si>
    <t xml:space="preserve">ХАРЧУВАННЯ </t>
  </si>
  <si>
    <t>Послуга</t>
  </si>
  <si>
    <t>Кількість одиниць (людей)</t>
  </si>
  <si>
    <t xml:space="preserve">Кількість разів </t>
  </si>
  <si>
    <t>Інше (вкажіть, що саме)</t>
  </si>
  <si>
    <t>Кава-пауза (по 2 у день)</t>
  </si>
  <si>
    <t>Всього за харчування:</t>
  </si>
  <si>
    <r>
      <t xml:space="preserve">Вечеря </t>
    </r>
    <r>
      <rPr>
        <i/>
        <sz val="11"/>
        <rFont val="Times New Roman"/>
        <family val="1"/>
        <charset val="204"/>
      </rPr>
      <t>(лише для розміщених у готелі)</t>
    </r>
  </si>
  <si>
    <r>
      <t xml:space="preserve">Печатка </t>
    </r>
    <r>
      <rPr>
        <i/>
        <sz val="12"/>
        <rFont val="Times New Roman"/>
        <family val="1"/>
        <charset val="204"/>
      </rPr>
      <t>(якщо є)</t>
    </r>
  </si>
  <si>
    <r>
      <t xml:space="preserve">Печатка </t>
    </r>
    <r>
      <rPr>
        <i/>
        <sz val="11"/>
        <rFont val="Times New Roman"/>
        <family val="1"/>
        <charset val="204"/>
      </rPr>
      <t>(якщо є)</t>
    </r>
  </si>
  <si>
    <t>Вартість одиниці</t>
  </si>
  <si>
    <t>ЗАГАЛЬНА СУМА, грн:</t>
  </si>
  <si>
    <t>Форма 1</t>
  </si>
  <si>
    <t>1. Дводенні навчальні заходи 17-18 серпня та 19-20 серпня 2026р.</t>
  </si>
  <si>
    <t>Захід 17-18 серпня 2026р.</t>
  </si>
  <si>
    <t>Захід 19-20 серпня 2026р.</t>
  </si>
  <si>
    <t>16-18.08.2026</t>
  </si>
  <si>
    <t>17-18.08.2026</t>
  </si>
  <si>
    <t>18-20.08.2026</t>
  </si>
  <si>
    <t>19-20.08.2026</t>
  </si>
  <si>
    <t>17.08 та 18.08</t>
  </si>
  <si>
    <t xml:space="preserve">19.08 та 20.08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</si>
</sst>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00"/>
    <numFmt numFmtId="166" formatCode="#,##0.00\ [$UAH]"/>
  </numFmts>
  <fonts count="5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u/>
      <sz val="10"/>
      <name val="Arial"/>
      <family val="2"/>
      <charset val="204"/>
    </font>
    <font>
      <b/>
      <sz val="10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  <charset val="204"/>
    </font>
    <font>
      <b/>
      <i/>
      <sz val="9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660066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7E36B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2"/>
      <color rgb="FF660066"/>
      <name val="Calibri"/>
      <family val="2"/>
      <charset val="204"/>
    </font>
    <font>
      <b/>
      <i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color rgb="FF7E36B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7E36B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66006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660066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46"/>
      </patternFill>
    </fill>
    <fill>
      <gradientFill degree="180">
        <stop position="0">
          <color theme="0"/>
        </stop>
        <stop position="1">
          <color theme="7" tint="0.40000610370189521"/>
        </stop>
      </gradientFill>
    </fill>
    <fill>
      <gradientFill degree="180">
        <stop position="0">
          <color theme="7" tint="0.40000610370189521"/>
        </stop>
        <stop position="1">
          <color theme="0"/>
        </stop>
      </gradientFill>
    </fill>
    <fill>
      <patternFill patternType="solid">
        <fgColor theme="7" tint="0.79998168889431442"/>
        <bgColor indexed="46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2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20"/>
      </left>
      <right style="dotted">
        <color indexed="20"/>
      </right>
      <top/>
      <bottom/>
      <diagonal/>
    </border>
    <border>
      <left style="dotted">
        <color indexed="36"/>
      </left>
      <right style="dotted">
        <color indexed="36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20"/>
      </left>
      <right style="medium">
        <color indexed="64"/>
      </right>
      <top/>
      <bottom/>
      <diagonal/>
    </border>
    <border>
      <left style="dotted">
        <color indexed="20"/>
      </left>
      <right/>
      <top/>
      <bottom/>
      <diagonal/>
    </border>
    <border>
      <left/>
      <right style="dotted">
        <color indexed="20"/>
      </right>
      <top/>
      <bottom/>
      <diagonal/>
    </border>
    <border>
      <left style="dotted">
        <color indexed="2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20"/>
      </right>
      <top/>
      <bottom style="medium">
        <color indexed="64"/>
      </bottom>
      <diagonal/>
    </border>
    <border>
      <left style="dotted">
        <color indexed="2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20"/>
      </right>
      <top style="medium">
        <color indexed="64"/>
      </top>
      <bottom/>
      <diagonal/>
    </border>
    <border>
      <left style="dotted">
        <color theme="7" tint="0.39994506668294322"/>
      </left>
      <right style="dotted">
        <color theme="7" tint="0.39994506668294322"/>
      </right>
      <top/>
      <bottom/>
      <diagonal/>
    </border>
    <border>
      <left style="dotted">
        <color rgb="FF4600A5"/>
      </left>
      <right style="dotted">
        <color rgb="FF4600A5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1" fillId="0" borderId="0"/>
    <xf numFmtId="0" fontId="5" fillId="0" borderId="0"/>
    <xf numFmtId="0" fontId="3" fillId="0" borderId="0"/>
    <xf numFmtId="164" fontId="1" fillId="0" borderId="0" applyFont="0" applyFill="0" applyBorder="0" applyAlignment="0" applyProtection="0"/>
    <xf numFmtId="0" fontId="4" fillId="0" borderId="0"/>
    <xf numFmtId="0" fontId="3" fillId="0" borderId="0"/>
  </cellStyleXfs>
  <cellXfs count="248">
    <xf numFmtId="0" fontId="0" fillId="0" borderId="0" xfId="0"/>
    <xf numFmtId="49" fontId="0" fillId="0" borderId="0" xfId="0" applyNumberFormat="1"/>
    <xf numFmtId="0" fontId="23" fillId="0" borderId="0" xfId="0" applyFont="1" applyAlignment="1">
      <alignment vertical="top" wrapText="1"/>
    </xf>
    <xf numFmtId="0" fontId="24" fillId="2" borderId="1" xfId="0" applyFont="1" applyFill="1" applyBorder="1" applyAlignment="1">
      <alignment horizontal="center" vertical="center" wrapText="1"/>
    </xf>
    <xf numFmtId="49" fontId="24" fillId="2" borderId="2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25" fillId="0" borderId="0" xfId="0" applyFont="1" applyAlignment="1">
      <alignment horizontal="left" vertical="center" wrapText="1"/>
    </xf>
    <xf numFmtId="0" fontId="3" fillId="0" borderId="0" xfId="0" applyFont="1"/>
    <xf numFmtId="0" fontId="26" fillId="0" borderId="0" xfId="1" applyFont="1" applyBorder="1" applyAlignment="1" applyProtection="1">
      <alignment horizontal="center" vertical="center"/>
    </xf>
    <xf numFmtId="0" fontId="27" fillId="0" borderId="0" xfId="1" applyFont="1" applyBorder="1" applyAlignment="1" applyProtection="1">
      <alignment horizontal="left" vertical="center"/>
    </xf>
    <xf numFmtId="165" fontId="28" fillId="0" borderId="3" xfId="0" applyNumberFormat="1" applyFont="1" applyBorder="1" applyAlignment="1">
      <alignment horizontal="center"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7" fillId="0" borderId="5" xfId="0" applyFont="1" applyBorder="1" applyAlignment="1">
      <alignment wrapText="1"/>
    </xf>
    <xf numFmtId="0" fontId="0" fillId="0" borderId="6" xfId="0" applyBorder="1"/>
    <xf numFmtId="0" fontId="0" fillId="0" borderId="7" xfId="0" applyBorder="1"/>
    <xf numFmtId="49" fontId="0" fillId="0" borderId="8" xfId="0" applyNumberFormat="1" applyBorder="1"/>
    <xf numFmtId="0" fontId="0" fillId="0" borderId="1" xfId="0" applyBorder="1"/>
    <xf numFmtId="49" fontId="0" fillId="0" borderId="2" xfId="0" applyNumberFormat="1" applyBorder="1"/>
    <xf numFmtId="0" fontId="26" fillId="0" borderId="2" xfId="1" applyFont="1" applyBorder="1" applyAlignment="1" applyProtection="1">
      <alignment horizontal="center" vertical="center"/>
    </xf>
    <xf numFmtId="165" fontId="28" fillId="0" borderId="9" xfId="0" applyNumberFormat="1" applyFont="1" applyBorder="1" applyAlignment="1">
      <alignment horizontal="center" vertical="center" wrapText="1"/>
    </xf>
    <xf numFmtId="0" fontId="8" fillId="0" borderId="0" xfId="0" applyFont="1"/>
    <xf numFmtId="0" fontId="30" fillId="0" borderId="0" xfId="0" applyFont="1"/>
    <xf numFmtId="3" fontId="28" fillId="0" borderId="3" xfId="0" applyNumberFormat="1" applyFont="1" applyBorder="1" applyAlignment="1">
      <alignment horizontal="center" vertical="center" wrapText="1"/>
    </xf>
    <xf numFmtId="2" fontId="28" fillId="0" borderId="9" xfId="0" applyNumberFormat="1" applyFont="1" applyBorder="1" applyAlignment="1">
      <alignment horizontal="center" vertical="center" wrapText="1"/>
    </xf>
    <xf numFmtId="165" fontId="29" fillId="0" borderId="3" xfId="0" applyNumberFormat="1" applyFont="1" applyBorder="1" applyAlignment="1">
      <alignment horizontal="center" vertical="center" wrapText="1"/>
    </xf>
    <xf numFmtId="4" fontId="29" fillId="0" borderId="25" xfId="0" applyNumberFormat="1" applyFont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4" fontId="28" fillId="0" borderId="9" xfId="0" applyNumberFormat="1" applyFont="1" applyBorder="1" applyAlignment="1">
      <alignment horizontal="center" vertical="center" wrapText="1"/>
    </xf>
    <xf numFmtId="0" fontId="7" fillId="0" borderId="0" xfId="1" applyFont="1" applyBorder="1" applyAlignment="1" applyProtection="1">
      <alignment horizontal="left" vertical="center"/>
    </xf>
    <xf numFmtId="0" fontId="3" fillId="0" borderId="0" xfId="0" applyFont="1" applyAlignment="1">
      <alignment horizontal="left" wrapText="1"/>
    </xf>
    <xf numFmtId="0" fontId="6" fillId="0" borderId="0" xfId="1" applyFont="1" applyBorder="1" applyAlignment="1" applyProtection="1">
      <alignment horizontal="left" vertical="center"/>
    </xf>
    <xf numFmtId="14" fontId="28" fillId="0" borderId="3" xfId="0" applyNumberFormat="1" applyFont="1" applyBorder="1" applyAlignment="1">
      <alignment horizontal="center" vertical="center" wrapText="1"/>
    </xf>
    <xf numFmtId="165" fontId="28" fillId="0" borderId="0" xfId="0" applyNumberFormat="1" applyFont="1" applyAlignment="1">
      <alignment horizontal="center" vertical="center" wrapText="1"/>
    </xf>
    <xf numFmtId="165" fontId="29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center" vertical="center" wrapText="1"/>
    </xf>
    <xf numFmtId="3" fontId="29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center" vertical="center" wrapText="1"/>
    </xf>
    <xf numFmtId="1" fontId="28" fillId="0" borderId="3" xfId="0" applyNumberFormat="1" applyFont="1" applyBorder="1" applyAlignment="1">
      <alignment horizontal="center" vertical="center" wrapText="1"/>
    </xf>
    <xf numFmtId="2" fontId="29" fillId="0" borderId="25" xfId="0" applyNumberFormat="1" applyFont="1" applyBorder="1" applyAlignment="1">
      <alignment horizontal="center" vertical="center" wrapText="1"/>
    </xf>
    <xf numFmtId="2" fontId="29" fillId="0" borderId="4" xfId="0" applyNumberFormat="1" applyFont="1" applyBorder="1" applyAlignment="1">
      <alignment horizontal="center" vertical="center" wrapText="1"/>
    </xf>
    <xf numFmtId="1" fontId="29" fillId="0" borderId="25" xfId="0" applyNumberFormat="1" applyFont="1" applyBorder="1" applyAlignment="1">
      <alignment horizontal="center" vertical="center" wrapText="1"/>
    </xf>
    <xf numFmtId="3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Border="1" applyAlignment="1">
      <alignment horizontal="center" vertical="center" wrapText="1"/>
    </xf>
    <xf numFmtId="2" fontId="29" fillId="3" borderId="10" xfId="0" applyNumberFormat="1" applyFont="1" applyFill="1" applyBorder="1" applyAlignment="1">
      <alignment horizontal="center" vertical="center" wrapText="1"/>
    </xf>
    <xf numFmtId="2" fontId="29" fillId="3" borderId="11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2" fillId="0" borderId="11" xfId="0" applyFont="1" applyBorder="1" applyAlignment="1">
      <alignment vertical="center" wrapText="1"/>
    </xf>
    <xf numFmtId="0" fontId="10" fillId="0" borderId="0" xfId="1" applyFont="1" applyBorder="1" applyAlignment="1" applyProtection="1">
      <alignment horizontal="left" vertical="center"/>
    </xf>
    <xf numFmtId="0" fontId="32" fillId="0" borderId="2" xfId="0" applyFont="1" applyBorder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2" fontId="29" fillId="0" borderId="0" xfId="0" applyNumberFormat="1" applyFont="1" applyAlignment="1">
      <alignment horizontal="center" vertical="center" wrapText="1"/>
    </xf>
    <xf numFmtId="9" fontId="33" fillId="0" borderId="4" xfId="0" applyNumberFormat="1" applyFont="1" applyBorder="1" applyAlignment="1">
      <alignment horizontal="left" vertical="center" wrapText="1" indent="14"/>
    </xf>
    <xf numFmtId="4" fontId="0" fillId="0" borderId="0" xfId="0" applyNumberFormat="1"/>
    <xf numFmtId="0" fontId="28" fillId="4" borderId="1" xfId="0" applyFont="1" applyFill="1" applyBorder="1" applyAlignment="1">
      <alignment horizontal="center" vertical="center" wrapText="1"/>
    </xf>
    <xf numFmtId="0" fontId="25" fillId="4" borderId="0" xfId="0" applyFont="1" applyFill="1" applyAlignment="1">
      <alignment horizontal="left" vertical="center" wrapText="1"/>
    </xf>
    <xf numFmtId="165" fontId="29" fillId="4" borderId="3" xfId="0" applyNumberFormat="1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center" vertical="center" wrapText="1"/>
    </xf>
    <xf numFmtId="3" fontId="29" fillId="4" borderId="3" xfId="0" applyNumberFormat="1" applyFont="1" applyFill="1" applyBorder="1" applyAlignment="1">
      <alignment horizontal="center" vertical="center" wrapText="1"/>
    </xf>
    <xf numFmtId="4" fontId="29" fillId="4" borderId="3" xfId="0" applyNumberFormat="1" applyFont="1" applyFill="1" applyBorder="1" applyAlignment="1">
      <alignment horizontal="center" vertical="center" wrapText="1"/>
    </xf>
    <xf numFmtId="4" fontId="28" fillId="4" borderId="9" xfId="0" applyNumberFormat="1" applyFont="1" applyFill="1" applyBorder="1" applyAlignment="1">
      <alignment horizontal="center" vertical="center" wrapText="1"/>
    </xf>
    <xf numFmtId="0" fontId="0" fillId="4" borderId="0" xfId="0" applyFill="1"/>
    <xf numFmtId="3" fontId="29" fillId="4" borderId="25" xfId="0" applyNumberFormat="1" applyFont="1" applyFill="1" applyBorder="1" applyAlignment="1">
      <alignment horizontal="center" vertical="center" wrapText="1"/>
    </xf>
    <xf numFmtId="4" fontId="29" fillId="4" borderId="4" xfId="0" applyNumberFormat="1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left" vertical="center" wrapText="1"/>
    </xf>
    <xf numFmtId="0" fontId="28" fillId="0" borderId="6" xfId="0" applyFont="1" applyBorder="1" applyAlignment="1">
      <alignment horizontal="center" vertical="center" wrapText="1"/>
    </xf>
    <xf numFmtId="4" fontId="31" fillId="0" borderId="12" xfId="0" applyNumberFormat="1" applyFont="1" applyBorder="1" applyAlignment="1">
      <alignment horizontal="center" vertical="center" wrapText="1"/>
    </xf>
    <xf numFmtId="165" fontId="32" fillId="0" borderId="2" xfId="0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32" fillId="0" borderId="13" xfId="0" applyFont="1" applyBorder="1" applyAlignment="1">
      <alignment vertical="center" wrapText="1"/>
    </xf>
    <xf numFmtId="9" fontId="32" fillId="0" borderId="14" xfId="0" applyNumberFormat="1" applyFont="1" applyBorder="1" applyAlignment="1">
      <alignment vertical="center" wrapText="1"/>
    </xf>
    <xf numFmtId="4" fontId="31" fillId="0" borderId="15" xfId="0" applyNumberFormat="1" applyFont="1" applyBorder="1" applyAlignment="1">
      <alignment horizontal="center" vertical="center" wrapText="1"/>
    </xf>
    <xf numFmtId="3" fontId="29" fillId="4" borderId="0" xfId="0" applyNumberFormat="1" applyFont="1" applyFill="1" applyAlignment="1">
      <alignment horizontal="center" vertical="center" wrapText="1"/>
    </xf>
    <xf numFmtId="4" fontId="29" fillId="4" borderId="0" xfId="0" applyNumberFormat="1" applyFont="1" applyFill="1" applyAlignment="1">
      <alignment horizontal="center" vertical="center" wrapText="1"/>
    </xf>
    <xf numFmtId="14" fontId="13" fillId="0" borderId="26" xfId="0" applyNumberFormat="1" applyFont="1" applyBorder="1" applyAlignment="1">
      <alignment horizontal="center" vertical="center" wrapText="1"/>
    </xf>
    <xf numFmtId="4" fontId="33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25" fillId="0" borderId="13" xfId="0" applyFont="1" applyBorder="1" applyAlignment="1">
      <alignment horizontal="left" vertical="center" wrapText="1"/>
    </xf>
    <xf numFmtId="14" fontId="28" fillId="0" borderId="13" xfId="0" applyNumberFormat="1" applyFont="1" applyBorder="1" applyAlignment="1">
      <alignment horizontal="center" vertical="center" wrapText="1"/>
    </xf>
    <xf numFmtId="165" fontId="29" fillId="0" borderId="13" xfId="0" applyNumberFormat="1" applyFont="1" applyBorder="1" applyAlignment="1">
      <alignment horizontal="center" vertical="center" wrapText="1"/>
    </xf>
    <xf numFmtId="3" fontId="28" fillId="0" borderId="13" xfId="0" applyNumberFormat="1" applyFont="1" applyBorder="1" applyAlignment="1">
      <alignment horizontal="center" vertical="center" wrapText="1"/>
    </xf>
    <xf numFmtId="3" fontId="29" fillId="0" borderId="13" xfId="0" applyNumberFormat="1" applyFont="1" applyBorder="1" applyAlignment="1">
      <alignment horizontal="center" vertical="center" wrapText="1"/>
    </xf>
    <xf numFmtId="4" fontId="33" fillId="0" borderId="13" xfId="0" applyNumberFormat="1" applyFont="1" applyBorder="1" applyAlignment="1">
      <alignment horizontal="right" vertical="center" wrapText="1"/>
    </xf>
    <xf numFmtId="4" fontId="28" fillId="0" borderId="16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wrapText="1"/>
    </xf>
    <xf numFmtId="14" fontId="28" fillId="0" borderId="18" xfId="0" applyNumberFormat="1" applyFont="1" applyBorder="1" applyAlignment="1">
      <alignment horizontal="center" vertical="center" wrapText="1"/>
    </xf>
    <xf numFmtId="165" fontId="29" fillId="0" borderId="18" xfId="0" applyNumberFormat="1" applyFont="1" applyBorder="1" applyAlignment="1">
      <alignment horizontal="center" vertical="center" wrapText="1"/>
    </xf>
    <xf numFmtId="3" fontId="28" fillId="0" borderId="18" xfId="0" applyNumberFormat="1" applyFont="1" applyBorder="1" applyAlignment="1">
      <alignment horizontal="center" vertical="center" wrapText="1"/>
    </xf>
    <xf numFmtId="3" fontId="29" fillId="0" borderId="18" xfId="0" applyNumberFormat="1" applyFont="1" applyBorder="1" applyAlignment="1">
      <alignment horizontal="center" vertical="center" wrapText="1"/>
    </xf>
    <xf numFmtId="4" fontId="33" fillId="0" borderId="18" xfId="0" applyNumberFormat="1" applyFont="1" applyBorder="1" applyAlignment="1">
      <alignment horizontal="right" vertical="center" wrapText="1"/>
    </xf>
    <xf numFmtId="4" fontId="28" fillId="5" borderId="19" xfId="0" applyNumberFormat="1" applyFont="1" applyFill="1" applyBorder="1" applyAlignment="1">
      <alignment horizontal="center" vertical="center" wrapText="1"/>
    </xf>
    <xf numFmtId="4" fontId="35" fillId="5" borderId="9" xfId="0" applyNumberFormat="1" applyFont="1" applyFill="1" applyBorder="1" applyAlignment="1">
      <alignment horizontal="center" vertical="center" wrapText="1"/>
    </xf>
    <xf numFmtId="165" fontId="31" fillId="5" borderId="9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/>
    </xf>
    <xf numFmtId="0" fontId="32" fillId="0" borderId="0" xfId="0" applyFont="1" applyAlignment="1">
      <alignment horizontal="right" vertical="center" wrapText="1"/>
    </xf>
    <xf numFmtId="0" fontId="3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9" fontId="32" fillId="0" borderId="14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6" fillId="0" borderId="0" xfId="0" applyFont="1"/>
    <xf numFmtId="0" fontId="0" fillId="0" borderId="0" xfId="0" applyAlignment="1">
      <alignment horizontal="right"/>
    </xf>
    <xf numFmtId="20" fontId="16" fillId="0" borderId="0" xfId="0" applyNumberFormat="1" applyFo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0" fillId="0" borderId="20" xfId="0" applyBorder="1"/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8" fillId="0" borderId="23" xfId="0" applyFont="1" applyBorder="1"/>
    <xf numFmtId="0" fontId="18" fillId="0" borderId="23" xfId="0" applyFont="1" applyBorder="1" applyAlignment="1">
      <alignment horizontal="center" vertical="center"/>
    </xf>
    <xf numFmtId="1" fontId="18" fillId="0" borderId="23" xfId="0" applyNumberFormat="1" applyFont="1" applyBorder="1" applyAlignment="1">
      <alignment horizontal="right" vertical="center"/>
    </xf>
    <xf numFmtId="2" fontId="18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2" fontId="19" fillId="0" borderId="22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20" fillId="0" borderId="22" xfId="0" applyNumberFormat="1" applyFont="1" applyBorder="1" applyAlignment="1">
      <alignment horizontal="right" vertical="center"/>
    </xf>
    <xf numFmtId="14" fontId="16" fillId="0" borderId="0" xfId="0" applyNumberFormat="1" applyFont="1"/>
    <xf numFmtId="0" fontId="19" fillId="0" borderId="0" xfId="0" applyFont="1"/>
    <xf numFmtId="0" fontId="41" fillId="0" borderId="1" xfId="0" applyFont="1" applyBorder="1"/>
    <xf numFmtId="0" fontId="42" fillId="0" borderId="0" xfId="0" applyFont="1" applyAlignment="1">
      <alignment horizontal="center"/>
    </xf>
    <xf numFmtId="0" fontId="42" fillId="0" borderId="0" xfId="0" applyFont="1" applyBorder="1" applyAlignment="1">
      <alignment horizontal="center"/>
    </xf>
    <xf numFmtId="49" fontId="41" fillId="0" borderId="0" xfId="0" applyNumberFormat="1" applyFont="1" applyBorder="1"/>
    <xf numFmtId="0" fontId="41" fillId="0" borderId="0" xfId="0" applyFont="1"/>
    <xf numFmtId="0" fontId="43" fillId="0" borderId="0" xfId="1" applyFont="1" applyBorder="1" applyAlignment="1" applyProtection="1">
      <alignment horizontal="left" vertical="center"/>
    </xf>
    <xf numFmtId="0" fontId="44" fillId="0" borderId="0" xfId="1" applyFont="1" applyBorder="1" applyAlignment="1" applyProtection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3" fontId="47" fillId="0" borderId="0" xfId="0" applyNumberFormat="1" applyFont="1" applyAlignment="1">
      <alignment horizontal="center" vertical="center" wrapText="1"/>
    </xf>
    <xf numFmtId="14" fontId="47" fillId="0" borderId="0" xfId="0" applyNumberFormat="1" applyFont="1" applyAlignment="1">
      <alignment horizontal="center" vertical="center" wrapText="1"/>
    </xf>
    <xf numFmtId="165" fontId="47" fillId="0" borderId="0" xfId="0" applyNumberFormat="1" applyFont="1" applyAlignment="1">
      <alignment horizontal="center" vertical="center" wrapText="1"/>
    </xf>
    <xf numFmtId="49" fontId="41" fillId="0" borderId="0" xfId="0" applyNumberFormat="1" applyFont="1"/>
    <xf numFmtId="0" fontId="51" fillId="0" borderId="0" xfId="0" applyFont="1"/>
    <xf numFmtId="0" fontId="50" fillId="0" borderId="22" xfId="0" applyFont="1" applyBorder="1" applyAlignment="1">
      <alignment wrapText="1"/>
    </xf>
    <xf numFmtId="0" fontId="0" fillId="0" borderId="22" xfId="0" applyBorder="1"/>
    <xf numFmtId="0" fontId="51" fillId="0" borderId="22" xfId="0" applyFont="1" applyBorder="1" applyAlignment="1">
      <alignment wrapText="1"/>
    </xf>
    <xf numFmtId="0" fontId="51" fillId="3" borderId="0" xfId="0" applyFont="1" applyFill="1" applyAlignment="1">
      <alignment wrapText="1"/>
    </xf>
    <xf numFmtId="0" fontId="0" fillId="0" borderId="28" xfId="0" applyBorder="1"/>
    <xf numFmtId="0" fontId="0" fillId="0" borderId="29" xfId="0" applyBorder="1"/>
    <xf numFmtId="0" fontId="48" fillId="0" borderId="22" xfId="0" applyFont="1" applyBorder="1" applyAlignment="1">
      <alignment horizontal="left" vertical="center" wrapText="1"/>
    </xf>
    <xf numFmtId="14" fontId="47" fillId="0" borderId="22" xfId="0" applyNumberFormat="1" applyFont="1" applyBorder="1" applyAlignment="1">
      <alignment horizontal="center" vertical="center" wrapText="1"/>
    </xf>
    <xf numFmtId="3" fontId="47" fillId="0" borderId="22" xfId="0" applyNumberFormat="1" applyFont="1" applyBorder="1" applyAlignment="1">
      <alignment horizontal="center" vertical="center" wrapText="1"/>
    </xf>
    <xf numFmtId="1" fontId="47" fillId="0" borderId="22" xfId="0" applyNumberFormat="1" applyFont="1" applyBorder="1" applyAlignment="1">
      <alignment horizontal="center" vertical="center" wrapText="1"/>
    </xf>
    <xf numFmtId="0" fontId="47" fillId="0" borderId="0" xfId="1" applyFont="1" applyBorder="1" applyAlignment="1" applyProtection="1">
      <alignment horizontal="left" vertical="center"/>
    </xf>
    <xf numFmtId="0" fontId="52" fillId="0" borderId="0" xfId="1" applyFont="1" applyBorder="1" applyAlignment="1" applyProtection="1">
      <alignment horizontal="center" vertical="center"/>
    </xf>
    <xf numFmtId="49" fontId="47" fillId="0" borderId="0" xfId="0" applyNumberFormat="1" applyFont="1" applyBorder="1"/>
    <xf numFmtId="0" fontId="47" fillId="0" borderId="0" xfId="0" applyFont="1" applyBorder="1"/>
    <xf numFmtId="164" fontId="47" fillId="0" borderId="0" xfId="6" applyFont="1" applyBorder="1" applyAlignment="1" applyProtection="1">
      <alignment horizontal="left" vertical="center" wrapText="1"/>
    </xf>
    <xf numFmtId="0" fontId="47" fillId="0" borderId="0" xfId="0" applyFont="1"/>
    <xf numFmtId="0" fontId="47" fillId="3" borderId="0" xfId="1" applyFont="1" applyFill="1" applyBorder="1" applyAlignment="1" applyProtection="1">
      <alignment horizontal="left" vertical="center"/>
    </xf>
    <xf numFmtId="0" fontId="52" fillId="3" borderId="0" xfId="1" applyFont="1" applyFill="1" applyBorder="1" applyAlignment="1" applyProtection="1">
      <alignment horizontal="center" vertical="center"/>
    </xf>
    <xf numFmtId="49" fontId="47" fillId="0" borderId="2" xfId="0" applyNumberFormat="1" applyFont="1" applyBorder="1"/>
    <xf numFmtId="2" fontId="47" fillId="0" borderId="0" xfId="0" applyNumberFormat="1" applyFont="1"/>
    <xf numFmtId="4" fontId="47" fillId="3" borderId="22" xfId="0" applyNumberFormat="1" applyFont="1" applyFill="1" applyBorder="1" applyAlignment="1">
      <alignment horizontal="center" vertical="center" wrapText="1"/>
    </xf>
    <xf numFmtId="4" fontId="47" fillId="0" borderId="22" xfId="0" applyNumberFormat="1" applyFont="1" applyBorder="1" applyAlignment="1">
      <alignment horizontal="center" vertical="center" wrapText="1"/>
    </xf>
    <xf numFmtId="0" fontId="46" fillId="10" borderId="22" xfId="0" applyFont="1" applyFill="1" applyBorder="1" applyAlignment="1">
      <alignment horizontal="center" vertical="center" wrapText="1"/>
    </xf>
    <xf numFmtId="0" fontId="46" fillId="10" borderId="30" xfId="0" applyFont="1" applyFill="1" applyBorder="1" applyAlignment="1">
      <alignment horizontal="center" vertical="center" wrapText="1"/>
    </xf>
    <xf numFmtId="0" fontId="45" fillId="9" borderId="29" xfId="0" applyFont="1" applyFill="1" applyBorder="1" applyAlignment="1">
      <alignment vertical="center" wrapText="1"/>
    </xf>
    <xf numFmtId="0" fontId="46" fillId="12" borderId="30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53" fillId="0" borderId="22" xfId="0" applyFont="1" applyBorder="1" applyAlignment="1">
      <alignment horizontal="left" vertical="center" wrapText="1"/>
    </xf>
    <xf numFmtId="0" fontId="47" fillId="11" borderId="32" xfId="0" applyFont="1" applyFill="1" applyBorder="1"/>
    <xf numFmtId="0" fontId="47" fillId="11" borderId="29" xfId="0" applyFont="1" applyFill="1" applyBorder="1"/>
    <xf numFmtId="3" fontId="47" fillId="11" borderId="22" xfId="0" applyNumberFormat="1" applyFont="1" applyFill="1" applyBorder="1" applyAlignment="1">
      <alignment horizontal="center" vertical="center" wrapText="1"/>
    </xf>
    <xf numFmtId="4" fontId="47" fillId="11" borderId="22" xfId="0" applyNumberFormat="1" applyFont="1" applyFill="1" applyBorder="1" applyAlignment="1">
      <alignment horizontal="center" vertical="center" wrapText="1"/>
    </xf>
    <xf numFmtId="9" fontId="47" fillId="0" borderId="1" xfId="0" applyNumberFormat="1" applyFont="1" applyBorder="1" applyAlignment="1">
      <alignment vertical="top" wrapText="1"/>
    </xf>
    <xf numFmtId="0" fontId="47" fillId="0" borderId="0" xfId="0" applyFont="1" applyBorder="1" applyAlignment="1">
      <alignment vertical="top"/>
    </xf>
    <xf numFmtId="0" fontId="45" fillId="0" borderId="0" xfId="0" applyFont="1" applyBorder="1" applyAlignment="1">
      <alignment vertical="top"/>
    </xf>
    <xf numFmtId="0" fontId="52" fillId="0" borderId="22" xfId="1" applyFont="1" applyBorder="1" applyAlignment="1" applyProtection="1">
      <alignment horizontal="center" vertical="center"/>
    </xf>
    <xf numFmtId="14" fontId="47" fillId="0" borderId="22" xfId="0" applyNumberFormat="1" applyFont="1" applyBorder="1" applyAlignment="1">
      <alignment horizontal="left" vertical="center" wrapText="1"/>
    </xf>
    <xf numFmtId="4" fontId="46" fillId="12" borderId="30" xfId="0" applyNumberFormat="1" applyFont="1" applyFill="1" applyBorder="1" applyAlignment="1">
      <alignment horizontal="center" vertical="center" wrapText="1"/>
    </xf>
    <xf numFmtId="0" fontId="40" fillId="3" borderId="1" xfId="1" applyFont="1" applyFill="1" applyBorder="1" applyAlignment="1" applyProtection="1">
      <alignment horizontal="left" vertical="center"/>
    </xf>
    <xf numFmtId="49" fontId="47" fillId="3" borderId="2" xfId="0" applyNumberFormat="1" applyFont="1" applyFill="1" applyBorder="1"/>
    <xf numFmtId="0" fontId="45" fillId="9" borderId="32" xfId="0" applyFont="1" applyFill="1" applyBorder="1" applyAlignment="1">
      <alignment vertical="center" wrapText="1"/>
    </xf>
    <xf numFmtId="0" fontId="45" fillId="9" borderId="33" xfId="0" applyFont="1" applyFill="1" applyBorder="1" applyAlignment="1">
      <alignment vertical="center" wrapText="1"/>
    </xf>
    <xf numFmtId="0" fontId="46" fillId="10" borderId="34" xfId="0" applyFont="1" applyFill="1" applyBorder="1" applyAlignment="1">
      <alignment horizontal="center" vertical="center" wrapText="1"/>
    </xf>
    <xf numFmtId="49" fontId="46" fillId="10" borderId="35" xfId="0" applyNumberFormat="1" applyFont="1" applyFill="1" applyBorder="1" applyAlignment="1">
      <alignment horizontal="center" vertical="center" wrapText="1"/>
    </xf>
    <xf numFmtId="0" fontId="46" fillId="12" borderId="34" xfId="0" applyFont="1" applyFill="1" applyBorder="1" applyAlignment="1">
      <alignment horizontal="center" vertical="center" wrapText="1"/>
    </xf>
    <xf numFmtId="49" fontId="46" fillId="12" borderId="35" xfId="0" applyNumberFormat="1" applyFont="1" applyFill="1" applyBorder="1" applyAlignment="1">
      <alignment horizontal="center" vertical="center" wrapText="1"/>
    </xf>
    <xf numFmtId="0" fontId="47" fillId="0" borderId="31" xfId="0" applyFont="1" applyBorder="1" applyAlignment="1">
      <alignment horizontal="center" vertical="center" wrapText="1"/>
    </xf>
    <xf numFmtId="4" fontId="47" fillId="0" borderId="36" xfId="0" applyNumberFormat="1" applyFont="1" applyBorder="1" applyAlignment="1">
      <alignment horizontal="center" vertical="center" wrapText="1"/>
    </xf>
    <xf numFmtId="4" fontId="45" fillId="11" borderId="36" xfId="0" applyNumberFormat="1" applyFont="1" applyFill="1" applyBorder="1" applyAlignment="1">
      <alignment horizontal="center"/>
    </xf>
    <xf numFmtId="4" fontId="45" fillId="3" borderId="37" xfId="0" applyNumberFormat="1" applyFont="1" applyFill="1" applyBorder="1" applyAlignment="1">
      <alignment horizontal="center" vertical="top"/>
    </xf>
    <xf numFmtId="0" fontId="46" fillId="10" borderId="31" xfId="0" applyFont="1" applyFill="1" applyBorder="1" applyAlignment="1">
      <alignment horizontal="center" vertical="center" wrapText="1"/>
    </xf>
    <xf numFmtId="0" fontId="47" fillId="11" borderId="31" xfId="0" applyFont="1" applyFill="1" applyBorder="1" applyAlignment="1">
      <alignment horizontal="center" vertical="center" wrapText="1"/>
    </xf>
    <xf numFmtId="4" fontId="47" fillId="11" borderId="36" xfId="0" applyNumberFormat="1" applyFont="1" applyFill="1" applyBorder="1" applyAlignment="1">
      <alignment horizontal="center" vertical="center" wrapText="1"/>
    </xf>
    <xf numFmtId="0" fontId="51" fillId="11" borderId="38" xfId="0" applyFont="1" applyFill="1" applyBorder="1"/>
    <xf numFmtId="0" fontId="51" fillId="11" borderId="39" xfId="0" applyFont="1" applyFill="1" applyBorder="1"/>
    <xf numFmtId="4" fontId="40" fillId="11" borderId="40" xfId="0" applyNumberFormat="1" applyFont="1" applyFill="1" applyBorder="1" applyAlignment="1">
      <alignment horizontal="center"/>
    </xf>
    <xf numFmtId="4" fontId="45" fillId="3" borderId="0" xfId="0" applyNumberFormat="1" applyFont="1" applyFill="1" applyBorder="1" applyAlignment="1">
      <alignment horizontal="center" vertical="center" wrapText="1"/>
    </xf>
    <xf numFmtId="0" fontId="40" fillId="11" borderId="41" xfId="1" applyFont="1" applyFill="1" applyBorder="1" applyAlignment="1" applyProtection="1">
      <alignment horizontal="left" vertical="center"/>
    </xf>
    <xf numFmtId="0" fontId="44" fillId="11" borderId="41" xfId="1" applyFont="1" applyFill="1" applyBorder="1" applyAlignment="1" applyProtection="1">
      <alignment horizontal="center" vertical="center"/>
    </xf>
    <xf numFmtId="49" fontId="41" fillId="11" borderId="42" xfId="0" applyNumberFormat="1" applyFont="1" applyFill="1" applyBorder="1"/>
    <xf numFmtId="0" fontId="46" fillId="12" borderId="43" xfId="0" applyFont="1" applyFill="1" applyBorder="1" applyAlignment="1">
      <alignment horizontal="center" vertical="center" wrapText="1"/>
    </xf>
    <xf numFmtId="0" fontId="47" fillId="3" borderId="0" xfId="0" applyFont="1" applyFill="1" applyAlignment="1">
      <alignment wrapText="1"/>
    </xf>
    <xf numFmtId="16" fontId="52" fillId="0" borderId="22" xfId="1" applyNumberFormat="1" applyFont="1" applyBorder="1" applyAlignment="1" applyProtection="1">
      <alignment horizontal="center" vertical="center"/>
    </xf>
    <xf numFmtId="14" fontId="47" fillId="3" borderId="22" xfId="0" applyNumberFormat="1" applyFont="1" applyFill="1" applyBorder="1" applyAlignment="1">
      <alignment horizontal="left" vertical="center" wrapText="1"/>
    </xf>
    <xf numFmtId="1" fontId="47" fillId="3" borderId="22" xfId="0" applyNumberFormat="1" applyFont="1" applyFill="1" applyBorder="1" applyAlignment="1">
      <alignment horizontal="center" vertical="center" wrapText="1"/>
    </xf>
    <xf numFmtId="0" fontId="47" fillId="3" borderId="0" xfId="0" applyFont="1" applyFill="1"/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/>
    </xf>
    <xf numFmtId="0" fontId="49" fillId="11" borderId="29" xfId="0" applyFont="1" applyFill="1" applyBorder="1" applyAlignment="1">
      <alignment horizontal="right" vertical="center" wrapText="1"/>
    </xf>
    <xf numFmtId="0" fontId="55" fillId="11" borderId="39" xfId="0" applyFont="1" applyFill="1" applyBorder="1" applyAlignment="1">
      <alignment horizontal="right" vertical="center" wrapText="1"/>
    </xf>
    <xf numFmtId="0" fontId="46" fillId="12" borderId="22" xfId="0" applyFont="1" applyFill="1" applyBorder="1" applyAlignment="1">
      <alignment horizontal="left" vertical="center" wrapText="1"/>
    </xf>
    <xf numFmtId="0" fontId="46" fillId="12" borderId="20" xfId="0" applyFont="1" applyFill="1" applyBorder="1" applyAlignment="1">
      <alignment horizontal="left" vertical="center" wrapText="1"/>
    </xf>
    <xf numFmtId="0" fontId="46" fillId="12" borderId="29" xfId="0" applyFont="1" applyFill="1" applyBorder="1" applyAlignment="1">
      <alignment horizontal="left" vertical="center" wrapText="1"/>
    </xf>
    <xf numFmtId="0" fontId="46" fillId="12" borderId="21" xfId="0" applyFont="1" applyFill="1" applyBorder="1" applyAlignment="1">
      <alignment horizontal="left" vertical="center" wrapText="1"/>
    </xf>
    <xf numFmtId="0" fontId="32" fillId="0" borderId="0" xfId="0" applyFont="1" applyAlignment="1">
      <alignment horizontal="right" vertical="center" wrapText="1"/>
    </xf>
    <xf numFmtId="0" fontId="32" fillId="0" borderId="11" xfId="0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left" wrapText="1"/>
    </xf>
    <xf numFmtId="2" fontId="0" fillId="0" borderId="0" xfId="0" applyNumberFormat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0" fontId="39" fillId="0" borderId="0" xfId="0" applyFont="1" applyAlignment="1">
      <alignment horizontal="center"/>
    </xf>
    <xf numFmtId="0" fontId="39" fillId="0" borderId="27" xfId="0" applyFont="1" applyBorder="1" applyAlignment="1">
      <alignment horizontal="center"/>
    </xf>
    <xf numFmtId="164" fontId="6" fillId="0" borderId="0" xfId="0" applyNumberFormat="1" applyFont="1" applyAlignment="1">
      <alignment horizontal="left" vertical="center" wrapText="1"/>
    </xf>
    <xf numFmtId="164" fontId="6" fillId="0" borderId="27" xfId="0" applyNumberFormat="1" applyFont="1" applyBorder="1" applyAlignment="1">
      <alignment horizontal="left" vertical="center" wrapText="1"/>
    </xf>
    <xf numFmtId="0" fontId="37" fillId="6" borderId="1" xfId="0" applyFont="1" applyFill="1" applyBorder="1" applyAlignment="1">
      <alignment horizontal="center" vertical="center" wrapText="1"/>
    </xf>
    <xf numFmtId="0" fontId="37" fillId="6" borderId="0" xfId="0" applyFont="1" applyFill="1" applyAlignment="1">
      <alignment horizontal="center" vertical="center" wrapText="1"/>
    </xf>
    <xf numFmtId="0" fontId="37" fillId="6" borderId="2" xfId="0" applyFont="1" applyFill="1" applyBorder="1" applyAlignment="1">
      <alignment horizontal="center" vertical="center" wrapText="1"/>
    </xf>
    <xf numFmtId="14" fontId="28" fillId="0" borderId="0" xfId="0" applyNumberFormat="1" applyFont="1" applyAlignment="1">
      <alignment horizontal="center" vertical="center" wrapText="1"/>
    </xf>
    <xf numFmtId="14" fontId="28" fillId="0" borderId="2" xfId="0" applyNumberFormat="1" applyFont="1" applyBorder="1" applyAlignment="1">
      <alignment horizontal="center" vertical="center" wrapText="1"/>
    </xf>
    <xf numFmtId="0" fontId="32" fillId="0" borderId="7" xfId="0" applyFont="1" applyBorder="1" applyAlignment="1">
      <alignment horizontal="right" vertical="center" wrapText="1"/>
    </xf>
    <xf numFmtId="0" fontId="32" fillId="0" borderId="24" xfId="0" applyFont="1" applyBorder="1" applyAlignment="1">
      <alignment horizontal="right" vertical="center" wrapText="1"/>
    </xf>
    <xf numFmtId="0" fontId="23" fillId="0" borderId="0" xfId="0" applyFont="1" applyAlignment="1">
      <alignment horizontal="left" vertical="top" wrapText="1"/>
    </xf>
    <xf numFmtId="3" fontId="38" fillId="8" borderId="13" xfId="0" applyNumberFormat="1" applyFont="1" applyFill="1" applyBorder="1" applyAlignment="1">
      <alignment horizontal="right" vertical="center" wrapText="1"/>
    </xf>
    <xf numFmtId="166" fontId="38" fillId="7" borderId="13" xfId="0" applyNumberFormat="1" applyFont="1" applyFill="1" applyBorder="1" applyAlignment="1">
      <alignment horizontal="center" vertical="center" wrapText="1"/>
    </xf>
    <xf numFmtId="166" fontId="38" fillId="7" borderId="16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2" fontId="29" fillId="0" borderId="10" xfId="0" applyNumberFormat="1" applyFont="1" applyBorder="1" applyAlignment="1">
      <alignment horizontal="center" vertical="center" wrapText="1"/>
    </xf>
    <xf numFmtId="2" fontId="29" fillId="0" borderId="11" xfId="0" applyNumberFormat="1" applyFont="1" applyBorder="1" applyAlignment="1">
      <alignment horizontal="center" vertical="center" wrapText="1"/>
    </xf>
    <xf numFmtId="2" fontId="29" fillId="3" borderId="10" xfId="0" applyNumberFormat="1" applyFont="1" applyFill="1" applyBorder="1" applyAlignment="1">
      <alignment horizontal="center" vertical="center" wrapText="1"/>
    </xf>
    <xf numFmtId="2" fontId="29" fillId="3" borderId="11" xfId="0" applyNumberFormat="1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/>
    </xf>
    <xf numFmtId="164" fontId="6" fillId="0" borderId="0" xfId="6" applyFont="1" applyBorder="1" applyAlignment="1" applyProtection="1">
      <alignment horizontal="left" vertical="center" wrapText="1"/>
    </xf>
    <xf numFmtId="164" fontId="7" fillId="0" borderId="0" xfId="6" applyFont="1" applyBorder="1" applyAlignment="1" applyProtection="1">
      <alignment horizontal="left" vertical="center" wrapText="1"/>
    </xf>
    <xf numFmtId="164" fontId="7" fillId="0" borderId="2" xfId="6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7" fillId="6" borderId="6" xfId="0" applyFont="1" applyFill="1" applyBorder="1" applyAlignment="1">
      <alignment horizontal="center" vertical="center" wrapText="1"/>
    </xf>
    <xf numFmtId="0" fontId="37" fillId="6" borderId="7" xfId="0" applyFont="1" applyFill="1" applyBorder="1" applyAlignment="1">
      <alignment horizontal="center" vertical="center" wrapText="1"/>
    </xf>
    <xf numFmtId="0" fontId="37" fillId="6" borderId="8" xfId="0" applyFont="1" applyFill="1" applyBorder="1" applyAlignment="1">
      <alignment horizontal="center" vertical="center" wrapText="1"/>
    </xf>
  </cellXfs>
  <cellStyles count="9">
    <cellStyle name="Normal 2" xfId="7" xr:uid="{00000000-0005-0000-0000-000000000000}"/>
    <cellStyle name="Normal 2 2" xfId="8" xr:uid="{00000000-0005-0000-0000-000001000000}"/>
    <cellStyle name="Гіперпосилання" xfId="1" builtinId="8"/>
    <cellStyle name="Звичайний" xfId="0" builtinId="0"/>
    <cellStyle name="Обычный 2" xfId="2" xr:uid="{00000000-0005-0000-0000-000004000000}"/>
    <cellStyle name="Обычный 2 2" xfId="3" xr:uid="{00000000-0005-0000-0000-000005000000}"/>
    <cellStyle name="Обычный 2 3" xfId="4" xr:uid="{00000000-0005-0000-0000-000006000000}"/>
    <cellStyle name="Обычный 6" xfId="5" xr:uid="{00000000-0005-0000-0000-000007000000}"/>
    <cellStyle name="Фінансовий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>
      <selection activeCell="K14" sqref="K14"/>
    </sheetView>
  </sheetViews>
  <sheetFormatPr defaultRowHeight="12.75" x14ac:dyDescent="0.2"/>
  <cols>
    <col min="1" max="1" width="41" style="107" customWidth="1"/>
    <col min="2" max="2" width="33.140625" customWidth="1"/>
  </cols>
  <sheetData>
    <row r="1" spans="1:5" x14ac:dyDescent="0.2">
      <c r="B1" s="7" t="s">
        <v>212</v>
      </c>
    </row>
    <row r="3" spans="1:5" ht="47.25" customHeight="1" x14ac:dyDescent="0.2">
      <c r="A3" s="203" t="s">
        <v>180</v>
      </c>
      <c r="B3" s="203"/>
      <c r="C3" s="121"/>
      <c r="D3" s="121"/>
      <c r="E3" s="121"/>
    </row>
    <row r="5" spans="1:5" ht="30.75" customHeight="1" x14ac:dyDescent="0.25">
      <c r="A5" s="136" t="s">
        <v>171</v>
      </c>
      <c r="B5" s="137"/>
    </row>
    <row r="6" spans="1:5" ht="28.5" customHeight="1" x14ac:dyDescent="0.25">
      <c r="A6" s="136" t="s">
        <v>172</v>
      </c>
      <c r="B6" s="137"/>
    </row>
    <row r="7" spans="1:5" ht="29.25" customHeight="1" x14ac:dyDescent="0.25">
      <c r="A7" s="136" t="s">
        <v>173</v>
      </c>
      <c r="B7" s="137"/>
    </row>
    <row r="8" spans="1:5" ht="32.25" customHeight="1" x14ac:dyDescent="0.25">
      <c r="A8" s="136" t="s">
        <v>174</v>
      </c>
      <c r="B8" s="137"/>
    </row>
    <row r="9" spans="1:5" ht="30" customHeight="1" x14ac:dyDescent="0.25">
      <c r="A9" s="136" t="s">
        <v>175</v>
      </c>
      <c r="B9" s="137"/>
    </row>
    <row r="10" spans="1:5" ht="15.75" x14ac:dyDescent="0.25">
      <c r="A10" s="136" t="s">
        <v>176</v>
      </c>
      <c r="B10" s="137"/>
    </row>
    <row r="11" spans="1:5" ht="51.75" customHeight="1" x14ac:dyDescent="0.25">
      <c r="A11" s="136" t="s">
        <v>177</v>
      </c>
      <c r="B11" s="137"/>
    </row>
    <row r="12" spans="1:5" ht="47.25" x14ac:dyDescent="0.25">
      <c r="A12" s="138" t="s">
        <v>178</v>
      </c>
      <c r="B12" s="137"/>
    </row>
    <row r="14" spans="1:5" ht="31.5" customHeight="1" x14ac:dyDescent="0.25">
      <c r="A14" s="139" t="s">
        <v>179</v>
      </c>
      <c r="B14" s="140"/>
    </row>
    <row r="15" spans="1:5" ht="33" customHeight="1" x14ac:dyDescent="0.25">
      <c r="A15" s="139" t="s">
        <v>169</v>
      </c>
      <c r="B15" s="141"/>
    </row>
    <row r="16" spans="1:5" ht="28.5" customHeight="1" x14ac:dyDescent="0.25">
      <c r="A16" s="139" t="s">
        <v>170</v>
      </c>
      <c r="B16" s="141"/>
    </row>
    <row r="18" spans="1:1" ht="15.75" x14ac:dyDescent="0.25">
      <c r="A18" s="139" t="s">
        <v>208</v>
      </c>
    </row>
  </sheetData>
  <mergeCells count="1">
    <mergeCell ref="A3:B3"/>
  </mergeCells>
  <pageMargins left="0.9055118110236221" right="0.51181102362204722" top="0.55118110236220474" bottom="0.55118110236220474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59"/>
  <sheetViews>
    <sheetView tabSelected="1" topLeftCell="A31" zoomScale="107" zoomScaleNormal="100" workbookViewId="0">
      <selection activeCell="C48" sqref="C48"/>
    </sheetView>
  </sheetViews>
  <sheetFormatPr defaultColWidth="8.85546875" defaultRowHeight="12.75" x14ac:dyDescent="0.2"/>
  <cols>
    <col min="1" max="1" width="4.42578125" style="126" customWidth="1"/>
    <col min="2" max="2" width="35.140625" style="126" customWidth="1"/>
    <col min="3" max="3" width="20" style="126" customWidth="1"/>
    <col min="4" max="4" width="12.140625" style="126" customWidth="1"/>
    <col min="5" max="5" width="11.7109375" style="126" customWidth="1"/>
    <col min="6" max="6" width="14.7109375" style="126" customWidth="1"/>
    <col min="7" max="7" width="16.7109375" style="134" customWidth="1"/>
    <col min="8" max="11" width="8.85546875" style="126" customWidth="1"/>
    <col min="12" max="12" width="12.85546875" style="126" customWidth="1"/>
    <col min="13" max="13" width="10.7109375" style="126" customWidth="1"/>
    <col min="14" max="16384" width="8.85546875" style="126"/>
  </cols>
  <sheetData>
    <row r="1" spans="1:7" x14ac:dyDescent="0.2">
      <c r="G1" s="134" t="s">
        <v>212</v>
      </c>
    </row>
    <row r="3" spans="1:7" ht="12.75" customHeight="1" x14ac:dyDescent="0.25">
      <c r="A3" s="122"/>
      <c r="B3" s="163" t="s">
        <v>181</v>
      </c>
      <c r="C3" s="162"/>
      <c r="D3" s="162"/>
      <c r="E3" s="162"/>
      <c r="F3" s="124"/>
      <c r="G3" s="125"/>
    </row>
    <row r="4" spans="1:7" ht="24.75" customHeight="1" x14ac:dyDescent="0.25">
      <c r="A4" s="122"/>
      <c r="B4" s="204" t="s">
        <v>194</v>
      </c>
      <c r="C4" s="204"/>
      <c r="D4" s="204"/>
      <c r="E4" s="204"/>
      <c r="F4" s="124"/>
      <c r="G4" s="125"/>
    </row>
    <row r="5" spans="1:7" ht="17.25" customHeight="1" x14ac:dyDescent="0.25">
      <c r="A5" s="122"/>
      <c r="B5" s="123"/>
      <c r="C5" s="123"/>
      <c r="D5" s="123"/>
      <c r="E5" s="123"/>
      <c r="F5" s="124"/>
      <c r="G5" s="125"/>
    </row>
    <row r="6" spans="1:7" ht="15" x14ac:dyDescent="0.25">
      <c r="A6" s="122"/>
      <c r="B6" s="146" t="s">
        <v>182</v>
      </c>
      <c r="C6" s="147"/>
      <c r="D6" s="147"/>
      <c r="E6" s="147"/>
      <c r="F6" s="147"/>
      <c r="G6" s="148"/>
    </row>
    <row r="7" spans="1:7" ht="12.75" customHeight="1" x14ac:dyDescent="0.25">
      <c r="A7" s="122"/>
      <c r="B7" s="146" t="s">
        <v>183</v>
      </c>
      <c r="C7" s="147"/>
      <c r="D7" s="147"/>
      <c r="E7" s="147"/>
      <c r="F7" s="147"/>
      <c r="G7" s="148"/>
    </row>
    <row r="8" spans="1:7" ht="12.75" customHeight="1" x14ac:dyDescent="0.25">
      <c r="A8" s="122"/>
      <c r="B8" s="146" t="s">
        <v>184</v>
      </c>
      <c r="C8" s="147"/>
      <c r="D8" s="147"/>
      <c r="E8" s="147"/>
      <c r="F8" s="147"/>
      <c r="G8" s="148"/>
    </row>
    <row r="9" spans="1:7" ht="12.75" customHeight="1" x14ac:dyDescent="0.25">
      <c r="A9" s="122"/>
      <c r="B9" s="150" t="s">
        <v>185</v>
      </c>
      <c r="C9" s="150"/>
      <c r="D9" s="150"/>
      <c r="E9" s="150"/>
      <c r="F9" s="150"/>
      <c r="G9" s="148"/>
    </row>
    <row r="10" spans="1:7" ht="12.75" customHeight="1" x14ac:dyDescent="0.25">
      <c r="A10" s="122"/>
      <c r="B10" s="146" t="s">
        <v>187</v>
      </c>
      <c r="C10" s="147"/>
      <c r="D10" s="147"/>
      <c r="E10" s="147"/>
      <c r="F10" s="147"/>
      <c r="G10" s="148"/>
    </row>
    <row r="11" spans="1:7" ht="22.5" customHeight="1" thickBot="1" x14ac:dyDescent="0.25">
      <c r="A11" s="122"/>
      <c r="B11" s="127"/>
      <c r="C11" s="128"/>
      <c r="D11" s="128"/>
      <c r="E11" s="128"/>
      <c r="F11" s="128"/>
      <c r="G11" s="125"/>
    </row>
    <row r="12" spans="1:7" ht="27" customHeight="1" x14ac:dyDescent="0.2">
      <c r="A12" s="197"/>
      <c r="B12" s="194" t="s">
        <v>213</v>
      </c>
      <c r="C12" s="195"/>
      <c r="D12" s="195"/>
      <c r="E12" s="195"/>
      <c r="F12" s="195"/>
      <c r="G12" s="196"/>
    </row>
    <row r="13" spans="1:7" ht="15" customHeight="1" x14ac:dyDescent="0.25">
      <c r="A13" s="175"/>
      <c r="B13" s="152" t="s">
        <v>191</v>
      </c>
      <c r="C13" s="153"/>
      <c r="D13" s="153"/>
      <c r="E13" s="153"/>
      <c r="F13" s="153"/>
      <c r="G13" s="176"/>
    </row>
    <row r="14" spans="1:7" ht="18.75" customHeight="1" x14ac:dyDescent="0.25">
      <c r="A14" s="175"/>
      <c r="B14" s="152" t="s">
        <v>192</v>
      </c>
      <c r="C14" s="153"/>
      <c r="D14" s="153"/>
      <c r="E14" s="153"/>
      <c r="F14" s="153"/>
      <c r="G14" s="176"/>
    </row>
    <row r="15" spans="1:7" ht="14.25" customHeight="1" x14ac:dyDescent="0.25">
      <c r="A15" s="175"/>
      <c r="B15" s="152" t="s">
        <v>195</v>
      </c>
      <c r="C15" s="153"/>
      <c r="D15" s="153"/>
      <c r="E15" s="153"/>
      <c r="F15" s="153"/>
      <c r="G15" s="176"/>
    </row>
    <row r="16" spans="1:7" ht="14.25" customHeight="1" x14ac:dyDescent="0.25">
      <c r="A16" s="122"/>
      <c r="B16" s="149"/>
      <c r="C16" s="149"/>
      <c r="D16" s="149"/>
      <c r="E16" s="149"/>
      <c r="F16" s="149"/>
      <c r="G16" s="154"/>
    </row>
    <row r="17" spans="1:9" s="151" customFormat="1" ht="15.75" customHeight="1" x14ac:dyDescent="0.25">
      <c r="A17" s="177"/>
      <c r="B17" s="160" t="s">
        <v>168</v>
      </c>
      <c r="C17" s="160"/>
      <c r="D17" s="160"/>
      <c r="E17" s="160"/>
      <c r="F17" s="160"/>
      <c r="G17" s="178"/>
    </row>
    <row r="18" spans="1:9" s="151" customFormat="1" ht="28.5" x14ac:dyDescent="0.25">
      <c r="A18" s="179" t="s">
        <v>0</v>
      </c>
      <c r="B18" s="159" t="s">
        <v>186</v>
      </c>
      <c r="C18" s="159" t="s">
        <v>188</v>
      </c>
      <c r="D18" s="159" t="s">
        <v>189</v>
      </c>
      <c r="E18" s="159" t="s">
        <v>190</v>
      </c>
      <c r="F18" s="159" t="s">
        <v>210</v>
      </c>
      <c r="G18" s="180" t="s">
        <v>193</v>
      </c>
    </row>
    <row r="19" spans="1:9" s="151" customFormat="1" ht="28.5" customHeight="1" x14ac:dyDescent="0.25">
      <c r="A19" s="181"/>
      <c r="B19" s="208" t="s">
        <v>214</v>
      </c>
      <c r="C19" s="209"/>
      <c r="D19" s="209"/>
      <c r="E19" s="210"/>
      <c r="F19" s="161"/>
      <c r="G19" s="182"/>
    </row>
    <row r="20" spans="1:9" s="151" customFormat="1" ht="16.5" customHeight="1" x14ac:dyDescent="0.25">
      <c r="A20" s="183">
        <v>1</v>
      </c>
      <c r="B20" s="142" t="s">
        <v>196</v>
      </c>
      <c r="C20" s="143" t="s">
        <v>216</v>
      </c>
      <c r="D20" s="144">
        <v>2</v>
      </c>
      <c r="E20" s="145">
        <v>2</v>
      </c>
      <c r="F20" s="156"/>
      <c r="G20" s="184">
        <f>D20*E20*F20</f>
        <v>0</v>
      </c>
    </row>
    <row r="21" spans="1:9" s="151" customFormat="1" ht="16.5" customHeight="1" x14ac:dyDescent="0.25">
      <c r="A21" s="183">
        <v>2</v>
      </c>
      <c r="B21" s="142" t="s">
        <v>197</v>
      </c>
      <c r="C21" s="143" t="s">
        <v>216</v>
      </c>
      <c r="D21" s="144">
        <v>2</v>
      </c>
      <c r="E21" s="145">
        <v>1</v>
      </c>
      <c r="F21" s="156"/>
      <c r="G21" s="184">
        <f t="shared" ref="G21:G32" si="0">D21*E21*F21</f>
        <v>0</v>
      </c>
    </row>
    <row r="22" spans="1:9" s="151" customFormat="1" ht="16.5" customHeight="1" x14ac:dyDescent="0.25">
      <c r="A22" s="183">
        <v>3</v>
      </c>
      <c r="B22" s="142" t="s">
        <v>197</v>
      </c>
      <c r="C22" s="143" t="s">
        <v>217</v>
      </c>
      <c r="D22" s="144">
        <v>1</v>
      </c>
      <c r="E22" s="145">
        <v>12</v>
      </c>
      <c r="F22" s="156"/>
      <c r="G22" s="184">
        <f t="shared" si="0"/>
        <v>0</v>
      </c>
    </row>
    <row r="23" spans="1:9" s="151" customFormat="1" ht="16.5" customHeight="1" x14ac:dyDescent="0.25">
      <c r="A23" s="183">
        <v>4</v>
      </c>
      <c r="B23" s="142" t="s">
        <v>196</v>
      </c>
      <c r="C23" s="143" t="s">
        <v>217</v>
      </c>
      <c r="D23" s="144">
        <v>1</v>
      </c>
      <c r="E23" s="145">
        <v>1</v>
      </c>
      <c r="F23" s="156"/>
      <c r="G23" s="184">
        <f t="shared" si="0"/>
        <v>0</v>
      </c>
    </row>
    <row r="24" spans="1:9" s="151" customFormat="1" ht="15" x14ac:dyDescent="0.25">
      <c r="A24" s="183">
        <v>5</v>
      </c>
      <c r="B24" s="164" t="s">
        <v>204</v>
      </c>
      <c r="C24" s="143"/>
      <c r="D24" s="144"/>
      <c r="E24" s="145"/>
      <c r="F24" s="156"/>
      <c r="G24" s="184">
        <f t="shared" si="0"/>
        <v>0</v>
      </c>
    </row>
    <row r="25" spans="1:9" s="151" customFormat="1" ht="15" x14ac:dyDescent="0.25">
      <c r="A25" s="183"/>
      <c r="B25" s="142"/>
      <c r="C25" s="143"/>
      <c r="D25" s="144"/>
      <c r="E25" s="145"/>
      <c r="F25" s="156"/>
      <c r="G25" s="184">
        <f t="shared" si="0"/>
        <v>0</v>
      </c>
    </row>
    <row r="26" spans="1:9" s="151" customFormat="1" ht="27" customHeight="1" x14ac:dyDescent="0.25">
      <c r="A26" s="181"/>
      <c r="B26" s="208" t="s">
        <v>215</v>
      </c>
      <c r="C26" s="209"/>
      <c r="D26" s="209"/>
      <c r="E26" s="210"/>
      <c r="F26" s="174"/>
      <c r="G26" s="182"/>
    </row>
    <row r="27" spans="1:9" s="151" customFormat="1" ht="15" x14ac:dyDescent="0.25">
      <c r="A27" s="183">
        <v>1</v>
      </c>
      <c r="B27" s="142" t="s">
        <v>196</v>
      </c>
      <c r="C27" s="143" t="s">
        <v>218</v>
      </c>
      <c r="D27" s="144">
        <v>2</v>
      </c>
      <c r="E27" s="201">
        <v>2</v>
      </c>
      <c r="F27" s="156"/>
      <c r="G27" s="184">
        <f>D27*E27*F27</f>
        <v>0</v>
      </c>
      <c r="I27" s="202"/>
    </row>
    <row r="28" spans="1:9" s="151" customFormat="1" ht="15" x14ac:dyDescent="0.25">
      <c r="A28" s="183">
        <v>2</v>
      </c>
      <c r="B28" s="142" t="s">
        <v>197</v>
      </c>
      <c r="C28" s="143" t="s">
        <v>218</v>
      </c>
      <c r="D28" s="144">
        <v>2</v>
      </c>
      <c r="E28" s="145">
        <v>1</v>
      </c>
      <c r="F28" s="156"/>
      <c r="G28" s="184">
        <f>D28*E28*F28</f>
        <v>0</v>
      </c>
    </row>
    <row r="29" spans="1:9" s="151" customFormat="1" ht="15" x14ac:dyDescent="0.25">
      <c r="A29" s="183">
        <v>3</v>
      </c>
      <c r="B29" s="142" t="s">
        <v>197</v>
      </c>
      <c r="C29" s="143" t="s">
        <v>219</v>
      </c>
      <c r="D29" s="144">
        <v>1</v>
      </c>
      <c r="E29" s="145">
        <v>12</v>
      </c>
      <c r="F29" s="156"/>
      <c r="G29" s="184">
        <f t="shared" ref="G29:G31" si="1">D29*E29*F29</f>
        <v>0</v>
      </c>
    </row>
    <row r="30" spans="1:9" s="151" customFormat="1" ht="15" x14ac:dyDescent="0.25">
      <c r="A30" s="183">
        <v>4</v>
      </c>
      <c r="B30" s="142" t="s">
        <v>196</v>
      </c>
      <c r="C30" s="143" t="s">
        <v>219</v>
      </c>
      <c r="D30" s="144">
        <v>1</v>
      </c>
      <c r="E30" s="145">
        <v>1</v>
      </c>
      <c r="F30" s="156"/>
      <c r="G30" s="184">
        <f>D30*E30*F30</f>
        <v>0</v>
      </c>
      <c r="H30" s="155"/>
    </row>
    <row r="31" spans="1:9" s="151" customFormat="1" ht="15" x14ac:dyDescent="0.25">
      <c r="A31" s="183">
        <v>5</v>
      </c>
      <c r="B31" s="164" t="s">
        <v>204</v>
      </c>
      <c r="C31" s="143"/>
      <c r="D31" s="144"/>
      <c r="E31" s="145"/>
      <c r="F31" s="156"/>
      <c r="G31" s="184">
        <f t="shared" si="1"/>
        <v>0</v>
      </c>
      <c r="H31" s="155"/>
    </row>
    <row r="32" spans="1:9" s="151" customFormat="1" ht="15" x14ac:dyDescent="0.25">
      <c r="A32" s="183"/>
      <c r="B32" s="142"/>
      <c r="C32" s="143"/>
      <c r="D32" s="144"/>
      <c r="E32" s="145"/>
      <c r="F32" s="156"/>
      <c r="G32" s="184">
        <f t="shared" si="0"/>
        <v>0</v>
      </c>
      <c r="H32" s="155"/>
    </row>
    <row r="33" spans="1:9" s="151" customFormat="1" ht="15" x14ac:dyDescent="0.25">
      <c r="A33" s="165"/>
      <c r="B33" s="166"/>
      <c r="C33" s="205" t="s">
        <v>199</v>
      </c>
      <c r="D33" s="205"/>
      <c r="E33" s="205"/>
      <c r="F33" s="205"/>
      <c r="G33" s="185">
        <f>SUM(G20:G32)</f>
        <v>0</v>
      </c>
    </row>
    <row r="34" spans="1:9" s="151" customFormat="1" ht="15.95" customHeight="1" x14ac:dyDescent="0.25">
      <c r="A34" s="169"/>
      <c r="B34" s="170"/>
      <c r="C34" s="171"/>
      <c r="D34" s="171"/>
      <c r="E34" s="171"/>
      <c r="F34" s="171"/>
      <c r="G34" s="186"/>
    </row>
    <row r="35" spans="1:9" s="151" customFormat="1" ht="15" customHeight="1" x14ac:dyDescent="0.25">
      <c r="A35" s="177"/>
      <c r="B35" s="160" t="s">
        <v>200</v>
      </c>
      <c r="C35" s="160"/>
      <c r="D35" s="160"/>
      <c r="E35" s="160"/>
      <c r="F35" s="160"/>
      <c r="G35" s="178"/>
    </row>
    <row r="36" spans="1:9" s="151" customFormat="1" ht="42.75" x14ac:dyDescent="0.25">
      <c r="A36" s="187" t="s">
        <v>0</v>
      </c>
      <c r="B36" s="158" t="s">
        <v>201</v>
      </c>
      <c r="C36" s="158" t="s">
        <v>170</v>
      </c>
      <c r="D36" s="158" t="s">
        <v>202</v>
      </c>
      <c r="E36" s="158" t="s">
        <v>203</v>
      </c>
      <c r="F36" s="158" t="s">
        <v>210</v>
      </c>
      <c r="G36" s="180" t="s">
        <v>193</v>
      </c>
    </row>
    <row r="37" spans="1:9" s="151" customFormat="1" ht="15" x14ac:dyDescent="0.25">
      <c r="A37" s="188"/>
      <c r="B37" s="207" t="s">
        <v>214</v>
      </c>
      <c r="C37" s="207"/>
      <c r="D37" s="207"/>
      <c r="E37" s="207"/>
      <c r="F37" s="167"/>
      <c r="G37" s="189"/>
    </row>
    <row r="38" spans="1:9" s="151" customFormat="1" ht="15" x14ac:dyDescent="0.25">
      <c r="A38" s="183">
        <v>1</v>
      </c>
      <c r="B38" s="173" t="s">
        <v>205</v>
      </c>
      <c r="C38" s="143" t="s">
        <v>220</v>
      </c>
      <c r="D38" s="145">
        <v>31</v>
      </c>
      <c r="E38" s="144">
        <v>4</v>
      </c>
      <c r="F38" s="157"/>
      <c r="G38" s="184">
        <f t="shared" ref="G38:G42" si="2">D38*E38*F38</f>
        <v>0</v>
      </c>
    </row>
    <row r="39" spans="1:9" s="151" customFormat="1" ht="15" x14ac:dyDescent="0.25">
      <c r="A39" s="183">
        <v>2</v>
      </c>
      <c r="B39" s="173" t="s">
        <v>67</v>
      </c>
      <c r="C39" s="143" t="s">
        <v>220</v>
      </c>
      <c r="D39" s="145">
        <v>31</v>
      </c>
      <c r="E39" s="144">
        <v>2</v>
      </c>
      <c r="F39" s="157"/>
      <c r="G39" s="184">
        <f t="shared" si="2"/>
        <v>0</v>
      </c>
    </row>
    <row r="40" spans="1:9" s="151" customFormat="1" ht="27" customHeight="1" x14ac:dyDescent="0.25">
      <c r="A40" s="183">
        <v>3</v>
      </c>
      <c r="B40" s="200" t="s">
        <v>207</v>
      </c>
      <c r="C40" s="143">
        <v>46251</v>
      </c>
      <c r="D40" s="201">
        <v>29</v>
      </c>
      <c r="E40" s="144">
        <v>1</v>
      </c>
      <c r="F40" s="157"/>
      <c r="G40" s="184">
        <v>0</v>
      </c>
      <c r="I40" s="202"/>
    </row>
    <row r="41" spans="1:9" s="151" customFormat="1" ht="15" x14ac:dyDescent="0.25">
      <c r="A41" s="183">
        <v>4</v>
      </c>
      <c r="B41" s="164" t="s">
        <v>204</v>
      </c>
      <c r="C41" s="199"/>
      <c r="D41" s="145"/>
      <c r="E41" s="144"/>
      <c r="F41" s="157"/>
      <c r="G41" s="184">
        <f t="shared" si="2"/>
        <v>0</v>
      </c>
    </row>
    <row r="42" spans="1:9" s="151" customFormat="1" ht="15" x14ac:dyDescent="0.25">
      <c r="A42" s="183"/>
      <c r="B42" s="143"/>
      <c r="C42" s="172"/>
      <c r="D42" s="145"/>
      <c r="E42" s="144"/>
      <c r="F42" s="157"/>
      <c r="G42" s="184">
        <f t="shared" si="2"/>
        <v>0</v>
      </c>
    </row>
    <row r="43" spans="1:9" s="151" customFormat="1" ht="15" x14ac:dyDescent="0.25">
      <c r="A43" s="188"/>
      <c r="B43" s="207" t="s">
        <v>215</v>
      </c>
      <c r="C43" s="207"/>
      <c r="D43" s="207"/>
      <c r="E43" s="207"/>
      <c r="F43" s="168"/>
      <c r="G43" s="189"/>
    </row>
    <row r="44" spans="1:9" s="151" customFormat="1" ht="15" x14ac:dyDescent="0.25">
      <c r="A44" s="183">
        <v>1</v>
      </c>
      <c r="B44" s="173" t="s">
        <v>205</v>
      </c>
      <c r="C44" s="143" t="s">
        <v>221</v>
      </c>
      <c r="D44" s="145">
        <v>31</v>
      </c>
      <c r="E44" s="144">
        <v>4</v>
      </c>
      <c r="F44" s="157"/>
      <c r="G44" s="184">
        <f>D44*E44*F44</f>
        <v>0</v>
      </c>
    </row>
    <row r="45" spans="1:9" s="151" customFormat="1" ht="15" x14ac:dyDescent="0.25">
      <c r="A45" s="183">
        <v>2</v>
      </c>
      <c r="B45" s="173" t="s">
        <v>67</v>
      </c>
      <c r="C45" s="143" t="s">
        <v>221</v>
      </c>
      <c r="D45" s="145">
        <v>31</v>
      </c>
      <c r="E45" s="144">
        <v>2</v>
      </c>
      <c r="F45" s="157"/>
      <c r="G45" s="184">
        <f t="shared" ref="G45:G48" si="3">D45*E45*F45</f>
        <v>0</v>
      </c>
    </row>
    <row r="46" spans="1:9" s="151" customFormat="1" ht="25.15" customHeight="1" x14ac:dyDescent="0.25">
      <c r="A46" s="183">
        <v>3</v>
      </c>
      <c r="B46" s="173" t="s">
        <v>207</v>
      </c>
      <c r="C46" s="143">
        <v>46252</v>
      </c>
      <c r="D46" s="201">
        <v>4</v>
      </c>
      <c r="E46" s="144">
        <v>1</v>
      </c>
      <c r="F46" s="157"/>
      <c r="G46" s="184">
        <f t="shared" si="3"/>
        <v>0</v>
      </c>
      <c r="I46" s="202"/>
    </row>
    <row r="47" spans="1:9" s="151" customFormat="1" ht="25.15" customHeight="1" x14ac:dyDescent="0.25">
      <c r="A47" s="183">
        <v>4</v>
      </c>
      <c r="B47" s="173" t="s">
        <v>207</v>
      </c>
      <c r="C47" s="143">
        <v>46253</v>
      </c>
      <c r="D47" s="201">
        <v>29</v>
      </c>
      <c r="E47" s="144">
        <v>1</v>
      </c>
      <c r="F47" s="157"/>
      <c r="G47" s="184">
        <f t="shared" ref="G47" si="4">D47*E47*F47</f>
        <v>0</v>
      </c>
      <c r="I47" s="202"/>
    </row>
    <row r="48" spans="1:9" s="151" customFormat="1" ht="15" x14ac:dyDescent="0.25">
      <c r="A48" s="183">
        <v>5</v>
      </c>
      <c r="B48" s="164" t="s">
        <v>204</v>
      </c>
      <c r="C48" s="172"/>
      <c r="D48" s="145"/>
      <c r="E48" s="144"/>
      <c r="F48" s="157"/>
      <c r="G48" s="184">
        <f t="shared" si="3"/>
        <v>0</v>
      </c>
    </row>
    <row r="49" spans="1:7" s="151" customFormat="1" ht="15" x14ac:dyDescent="0.25">
      <c r="A49" s="183"/>
      <c r="B49" s="164"/>
      <c r="C49" s="172"/>
      <c r="D49" s="145"/>
      <c r="E49" s="144"/>
      <c r="F49" s="157"/>
      <c r="G49" s="184"/>
    </row>
    <row r="50" spans="1:7" s="151" customFormat="1" ht="15" x14ac:dyDescent="0.25">
      <c r="A50" s="183"/>
      <c r="B50" s="143"/>
      <c r="C50" s="172"/>
      <c r="D50" s="145"/>
      <c r="E50" s="144"/>
      <c r="F50" s="157"/>
      <c r="G50" s="184"/>
    </row>
    <row r="51" spans="1:7" s="151" customFormat="1" ht="15" x14ac:dyDescent="0.25">
      <c r="A51" s="165"/>
      <c r="B51" s="166"/>
      <c r="C51" s="205" t="s">
        <v>206</v>
      </c>
      <c r="D51" s="205"/>
      <c r="E51" s="205"/>
      <c r="F51" s="205"/>
      <c r="G51" s="185">
        <f>SUM(G37:G50)</f>
        <v>0</v>
      </c>
    </row>
    <row r="52" spans="1:7" s="151" customFormat="1" ht="15" x14ac:dyDescent="0.25">
      <c r="A52" s="165"/>
      <c r="B52" s="166"/>
      <c r="C52" s="205" t="s">
        <v>198</v>
      </c>
      <c r="D52" s="205"/>
      <c r="E52" s="205"/>
      <c r="F52" s="205"/>
      <c r="G52" s="185"/>
    </row>
    <row r="53" spans="1:7" s="135" customFormat="1" ht="16.5" thickBot="1" x14ac:dyDescent="0.3">
      <c r="A53" s="190"/>
      <c r="B53" s="191"/>
      <c r="C53" s="206" t="s">
        <v>211</v>
      </c>
      <c r="D53" s="206"/>
      <c r="E53" s="206"/>
      <c r="F53" s="206"/>
      <c r="G53" s="192">
        <f>G51+G52</f>
        <v>0</v>
      </c>
    </row>
    <row r="54" spans="1:7" s="151" customFormat="1" ht="15" x14ac:dyDescent="0.25">
      <c r="A54" s="129"/>
      <c r="B54" s="130"/>
      <c r="C54" s="132"/>
      <c r="D54" s="133"/>
      <c r="E54" s="131"/>
      <c r="F54" s="131"/>
      <c r="G54" s="193"/>
    </row>
    <row r="55" spans="1:7" ht="15.75" customHeight="1" x14ac:dyDescent="0.2"/>
    <row r="56" spans="1:7" ht="15" x14ac:dyDescent="0.25">
      <c r="B56" s="198" t="s">
        <v>179</v>
      </c>
    </row>
    <row r="57" spans="1:7" ht="15" x14ac:dyDescent="0.25">
      <c r="B57" s="198" t="s">
        <v>169</v>
      </c>
    </row>
    <row r="58" spans="1:7" ht="15" x14ac:dyDescent="0.25">
      <c r="B58" s="198" t="s">
        <v>170</v>
      </c>
    </row>
    <row r="59" spans="1:7" ht="15" x14ac:dyDescent="0.25">
      <c r="B59" s="198" t="s">
        <v>209</v>
      </c>
    </row>
  </sheetData>
  <mergeCells count="9">
    <mergeCell ref="B4:E4"/>
    <mergeCell ref="C33:F33"/>
    <mergeCell ref="C52:F52"/>
    <mergeCell ref="C53:F53"/>
    <mergeCell ref="B37:E37"/>
    <mergeCell ref="C51:F51"/>
    <mergeCell ref="B43:E43"/>
    <mergeCell ref="B19:E19"/>
    <mergeCell ref="B26:E26"/>
  </mergeCells>
  <phoneticPr fontId="11" type="noConversion"/>
  <pageMargins left="0.94488188976377963" right="0.39370078740157483" top="0.35433070866141736" bottom="0.35433070866141736" header="0.31496062992125984" footer="0.31496062992125984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topLeftCell="A27" workbookViewId="0">
      <selection activeCell="I55" sqref="I55"/>
    </sheetView>
  </sheetViews>
  <sheetFormatPr defaultColWidth="11.42578125" defaultRowHeight="12.75" x14ac:dyDescent="0.2"/>
  <cols>
    <col min="1" max="2" width="11.42578125" customWidth="1"/>
    <col min="3" max="3" width="14.85546875" bestFit="1" customWidth="1"/>
  </cols>
  <sheetData>
    <row r="1" spans="1:7" x14ac:dyDescent="0.2">
      <c r="B1" s="103" t="s">
        <v>92</v>
      </c>
      <c r="C1" s="104" t="s">
        <v>167</v>
      </c>
      <c r="F1" s="105" t="s">
        <v>93</v>
      </c>
      <c r="G1" s="120">
        <v>44391</v>
      </c>
    </row>
    <row r="2" spans="1:7" x14ac:dyDescent="0.2">
      <c r="B2" s="103" t="s">
        <v>94</v>
      </c>
      <c r="C2" s="104" t="s">
        <v>95</v>
      </c>
      <c r="F2" s="105" t="s">
        <v>96</v>
      </c>
      <c r="G2" s="104" t="s">
        <v>97</v>
      </c>
    </row>
    <row r="3" spans="1:7" x14ac:dyDescent="0.2">
      <c r="B3" s="103" t="s">
        <v>98</v>
      </c>
      <c r="C3" s="104" t="s">
        <v>0</v>
      </c>
      <c r="F3" s="105" t="s">
        <v>99</v>
      </c>
      <c r="G3" s="104">
        <v>25</v>
      </c>
    </row>
    <row r="4" spans="1:7" x14ac:dyDescent="0.2">
      <c r="B4" s="103" t="s">
        <v>100</v>
      </c>
      <c r="C4" s="104" t="s">
        <v>0</v>
      </c>
      <c r="F4" s="105" t="s">
        <v>101</v>
      </c>
      <c r="G4" s="104" t="s">
        <v>102</v>
      </c>
    </row>
    <row r="5" spans="1:7" x14ac:dyDescent="0.2">
      <c r="B5" s="103" t="s">
        <v>103</v>
      </c>
      <c r="C5" s="104" t="s">
        <v>104</v>
      </c>
      <c r="F5" s="105" t="s">
        <v>105</v>
      </c>
      <c r="G5" s="106">
        <v>0.54166666666666663</v>
      </c>
    </row>
    <row r="6" spans="1:7" x14ac:dyDescent="0.2">
      <c r="B6" s="103" t="s">
        <v>106</v>
      </c>
      <c r="C6" s="104" t="s">
        <v>86</v>
      </c>
      <c r="F6" s="105" t="s">
        <v>107</v>
      </c>
      <c r="G6" s="104" t="s">
        <v>0</v>
      </c>
    </row>
    <row r="7" spans="1:7" x14ac:dyDescent="0.2">
      <c r="A7" s="107"/>
      <c r="B7" s="103" t="s">
        <v>108</v>
      </c>
      <c r="C7" s="108" t="s">
        <v>109</v>
      </c>
      <c r="E7" s="107"/>
      <c r="F7" s="105" t="s">
        <v>110</v>
      </c>
      <c r="G7" s="108" t="s">
        <v>97</v>
      </c>
    </row>
    <row r="10" spans="1:7" ht="24" x14ac:dyDescent="0.2">
      <c r="B10" s="109"/>
      <c r="C10" s="110" t="s">
        <v>111</v>
      </c>
      <c r="D10" s="111" t="s">
        <v>112</v>
      </c>
      <c r="E10" s="111" t="s">
        <v>113</v>
      </c>
      <c r="F10" s="111" t="s">
        <v>114</v>
      </c>
      <c r="G10" s="111" t="s">
        <v>115</v>
      </c>
    </row>
    <row r="11" spans="1:7" x14ac:dyDescent="0.2">
      <c r="B11" s="104" t="s">
        <v>116</v>
      </c>
    </row>
    <row r="12" spans="1:7" x14ac:dyDescent="0.2">
      <c r="B12" s="112" t="s">
        <v>117</v>
      </c>
      <c r="C12" s="112"/>
      <c r="D12" s="113" t="s">
        <v>118</v>
      </c>
      <c r="E12" s="114">
        <v>15</v>
      </c>
      <c r="F12" s="115">
        <v>178</v>
      </c>
      <c r="G12" s="115">
        <f>E12*F12</f>
        <v>2670</v>
      </c>
    </row>
    <row r="13" spans="1:7" x14ac:dyDescent="0.2">
      <c r="B13" s="112" t="s">
        <v>119</v>
      </c>
      <c r="C13" s="112"/>
      <c r="D13" s="113" t="s">
        <v>118</v>
      </c>
      <c r="E13" s="114">
        <v>15</v>
      </c>
      <c r="F13" s="115">
        <v>138</v>
      </c>
      <c r="G13" s="115">
        <f t="shared" ref="G13:G46" si="0">E13*F13</f>
        <v>2070</v>
      </c>
    </row>
    <row r="14" spans="1:7" x14ac:dyDescent="0.2">
      <c r="B14" s="112" t="s">
        <v>120</v>
      </c>
      <c r="C14" s="112"/>
      <c r="D14" s="113" t="s">
        <v>121</v>
      </c>
      <c r="E14" s="114">
        <v>6</v>
      </c>
      <c r="F14" s="115">
        <v>125</v>
      </c>
      <c r="G14" s="115">
        <f t="shared" si="0"/>
        <v>750</v>
      </c>
    </row>
    <row r="15" spans="1:7" x14ac:dyDescent="0.2">
      <c r="B15" s="112" t="s">
        <v>122</v>
      </c>
      <c r="C15" s="112"/>
      <c r="D15" s="113" t="s">
        <v>121</v>
      </c>
      <c r="E15" s="114">
        <v>6</v>
      </c>
      <c r="F15" s="115">
        <v>82</v>
      </c>
      <c r="G15" s="115">
        <f t="shared" si="0"/>
        <v>492</v>
      </c>
    </row>
    <row r="16" spans="1:7" x14ac:dyDescent="0.2">
      <c r="B16" s="112"/>
      <c r="C16" s="112"/>
      <c r="D16" s="113"/>
      <c r="E16" s="114"/>
      <c r="F16" s="115"/>
      <c r="G16" s="115"/>
    </row>
    <row r="17" spans="2:7" x14ac:dyDescent="0.2">
      <c r="B17" s="104" t="s">
        <v>123</v>
      </c>
      <c r="G17" s="115"/>
    </row>
    <row r="18" spans="2:7" x14ac:dyDescent="0.2">
      <c r="B18" s="112"/>
      <c r="C18" s="112"/>
      <c r="D18" s="113"/>
      <c r="E18" s="114"/>
      <c r="F18" s="115"/>
      <c r="G18" s="115"/>
    </row>
    <row r="19" spans="2:7" x14ac:dyDescent="0.2">
      <c r="B19" s="112" t="s">
        <v>124</v>
      </c>
      <c r="C19" s="112"/>
      <c r="D19" s="113" t="s">
        <v>125</v>
      </c>
      <c r="E19" s="114">
        <v>2</v>
      </c>
      <c r="F19" s="115">
        <v>490</v>
      </c>
      <c r="G19" s="115">
        <f t="shared" si="0"/>
        <v>980</v>
      </c>
    </row>
    <row r="20" spans="2:7" x14ac:dyDescent="0.2">
      <c r="B20" s="112" t="s">
        <v>126</v>
      </c>
      <c r="C20" s="112"/>
      <c r="D20" s="113" t="s">
        <v>127</v>
      </c>
      <c r="E20" s="114">
        <v>2</v>
      </c>
      <c r="F20" s="115">
        <v>415</v>
      </c>
      <c r="G20" s="115">
        <f t="shared" si="0"/>
        <v>830</v>
      </c>
    </row>
    <row r="21" spans="2:7" x14ac:dyDescent="0.2">
      <c r="B21" s="104" t="s">
        <v>128</v>
      </c>
      <c r="G21" s="115"/>
    </row>
    <row r="22" spans="2:7" x14ac:dyDescent="0.2">
      <c r="B22" s="112"/>
      <c r="C22" s="112"/>
      <c r="D22" s="113"/>
      <c r="E22" s="114"/>
      <c r="F22" s="115"/>
      <c r="G22" s="115"/>
    </row>
    <row r="23" spans="2:7" x14ac:dyDescent="0.2">
      <c r="B23" s="112" t="s">
        <v>130</v>
      </c>
      <c r="C23" s="112"/>
      <c r="D23" s="113" t="s">
        <v>129</v>
      </c>
      <c r="E23" s="114">
        <v>10</v>
      </c>
      <c r="F23" s="115">
        <v>25</v>
      </c>
      <c r="G23" s="115">
        <f t="shared" si="0"/>
        <v>250</v>
      </c>
    </row>
    <row r="24" spans="2:7" x14ac:dyDescent="0.2">
      <c r="B24" s="112" t="s">
        <v>131</v>
      </c>
      <c r="C24" s="112"/>
      <c r="D24" s="113" t="s">
        <v>129</v>
      </c>
      <c r="E24" s="114">
        <v>10</v>
      </c>
      <c r="F24" s="115">
        <v>41</v>
      </c>
      <c r="G24" s="115">
        <f t="shared" si="0"/>
        <v>410</v>
      </c>
    </row>
    <row r="25" spans="2:7" x14ac:dyDescent="0.2">
      <c r="B25" s="104" t="s">
        <v>132</v>
      </c>
      <c r="G25" s="115"/>
    </row>
    <row r="26" spans="2:7" x14ac:dyDescent="0.2">
      <c r="B26" s="112" t="s">
        <v>133</v>
      </c>
      <c r="C26" s="112"/>
      <c r="D26" s="113" t="s">
        <v>134</v>
      </c>
      <c r="E26" s="114">
        <v>10</v>
      </c>
      <c r="F26" s="115">
        <v>48</v>
      </c>
      <c r="G26" s="115">
        <f t="shared" si="0"/>
        <v>480</v>
      </c>
    </row>
    <row r="27" spans="2:7" x14ac:dyDescent="0.2">
      <c r="B27" s="112" t="s">
        <v>135</v>
      </c>
      <c r="C27" s="112"/>
      <c r="D27" s="113" t="s">
        <v>136</v>
      </c>
      <c r="E27" s="114">
        <v>10</v>
      </c>
      <c r="F27" s="115">
        <v>48</v>
      </c>
      <c r="G27" s="115">
        <f t="shared" si="0"/>
        <v>480</v>
      </c>
    </row>
    <row r="28" spans="2:7" x14ac:dyDescent="0.2">
      <c r="B28" s="104" t="s">
        <v>137</v>
      </c>
      <c r="G28" s="115"/>
    </row>
    <row r="29" spans="2:7" x14ac:dyDescent="0.2">
      <c r="B29" s="112" t="s">
        <v>138</v>
      </c>
      <c r="C29" s="112"/>
      <c r="D29" s="113" t="s">
        <v>139</v>
      </c>
      <c r="E29" s="114">
        <v>10</v>
      </c>
      <c r="F29" s="115">
        <v>39</v>
      </c>
      <c r="G29" s="115">
        <f t="shared" si="0"/>
        <v>390</v>
      </c>
    </row>
    <row r="30" spans="2:7" x14ac:dyDescent="0.2">
      <c r="B30" s="112" t="s">
        <v>140</v>
      </c>
      <c r="C30" s="112"/>
      <c r="D30" s="113" t="s">
        <v>139</v>
      </c>
      <c r="E30" s="114">
        <v>10</v>
      </c>
      <c r="F30" s="115">
        <v>39</v>
      </c>
      <c r="G30" s="115">
        <f t="shared" si="0"/>
        <v>390</v>
      </c>
    </row>
    <row r="31" spans="2:7" x14ac:dyDescent="0.2">
      <c r="B31" s="104" t="s">
        <v>141</v>
      </c>
      <c r="G31" s="115"/>
    </row>
    <row r="32" spans="2:7" x14ac:dyDescent="0.2">
      <c r="B32" s="112" t="s">
        <v>142</v>
      </c>
      <c r="C32" s="112"/>
      <c r="D32" s="113" t="s">
        <v>139</v>
      </c>
      <c r="E32" s="114">
        <v>10</v>
      </c>
      <c r="F32" s="115">
        <v>67</v>
      </c>
      <c r="G32" s="115">
        <f t="shared" si="0"/>
        <v>670</v>
      </c>
    </row>
    <row r="33" spans="2:7" x14ac:dyDescent="0.2">
      <c r="B33" s="112" t="s">
        <v>143</v>
      </c>
      <c r="C33" s="112"/>
      <c r="D33" s="113" t="s">
        <v>144</v>
      </c>
      <c r="E33" s="114">
        <v>10</v>
      </c>
      <c r="F33" s="115">
        <v>38</v>
      </c>
      <c r="G33" s="115">
        <f t="shared" si="0"/>
        <v>380</v>
      </c>
    </row>
    <row r="34" spans="2:7" x14ac:dyDescent="0.2">
      <c r="B34" s="104" t="s">
        <v>145</v>
      </c>
      <c r="G34" s="115"/>
    </row>
    <row r="35" spans="2:7" x14ac:dyDescent="0.2">
      <c r="B35" s="112" t="s">
        <v>146</v>
      </c>
      <c r="C35" s="112"/>
      <c r="D35" s="113" t="s">
        <v>147</v>
      </c>
      <c r="E35" s="114">
        <v>10</v>
      </c>
      <c r="F35" s="115">
        <v>58</v>
      </c>
      <c r="G35" s="115">
        <f t="shared" si="0"/>
        <v>580</v>
      </c>
    </row>
    <row r="36" spans="2:7" x14ac:dyDescent="0.2">
      <c r="B36" s="112" t="s">
        <v>148</v>
      </c>
      <c r="C36" s="112"/>
      <c r="D36" s="113" t="s">
        <v>147</v>
      </c>
      <c r="E36" s="114">
        <v>10</v>
      </c>
      <c r="F36" s="115">
        <v>82</v>
      </c>
      <c r="G36" s="115">
        <f t="shared" si="0"/>
        <v>820</v>
      </c>
    </row>
    <row r="37" spans="2:7" x14ac:dyDescent="0.2">
      <c r="B37" s="112"/>
      <c r="C37" s="112"/>
      <c r="D37" s="113"/>
      <c r="E37" s="114"/>
      <c r="F37" s="115"/>
      <c r="G37" s="115"/>
    </row>
    <row r="38" spans="2:7" x14ac:dyDescent="0.2">
      <c r="B38" s="112" t="s">
        <v>149</v>
      </c>
      <c r="C38" s="112"/>
      <c r="D38" s="113" t="s">
        <v>150</v>
      </c>
      <c r="E38" s="114">
        <v>5</v>
      </c>
      <c r="F38" s="115">
        <v>192</v>
      </c>
      <c r="G38" s="115">
        <f t="shared" si="0"/>
        <v>960</v>
      </c>
    </row>
    <row r="39" spans="2:7" x14ac:dyDescent="0.2">
      <c r="B39" s="112" t="s">
        <v>151</v>
      </c>
      <c r="C39" s="112"/>
      <c r="D39" s="113" t="s">
        <v>121</v>
      </c>
      <c r="E39" s="114">
        <v>3</v>
      </c>
      <c r="F39" s="115">
        <v>348</v>
      </c>
      <c r="G39" s="115">
        <f t="shared" si="0"/>
        <v>1044</v>
      </c>
    </row>
    <row r="40" spans="2:7" x14ac:dyDescent="0.2">
      <c r="B40" s="112" t="s">
        <v>152</v>
      </c>
      <c r="C40" s="112"/>
      <c r="D40" s="113" t="s">
        <v>153</v>
      </c>
      <c r="E40" s="114">
        <v>3</v>
      </c>
      <c r="F40" s="115">
        <v>152</v>
      </c>
      <c r="G40" s="115">
        <f t="shared" si="0"/>
        <v>456</v>
      </c>
    </row>
    <row r="41" spans="2:7" x14ac:dyDescent="0.2">
      <c r="B41" s="104" t="s">
        <v>154</v>
      </c>
      <c r="G41" s="115"/>
    </row>
    <row r="42" spans="2:7" x14ac:dyDescent="0.2">
      <c r="B42" s="112" t="s">
        <v>155</v>
      </c>
      <c r="C42" s="112"/>
      <c r="D42" s="113" t="s">
        <v>156</v>
      </c>
      <c r="E42" s="114">
        <v>3</v>
      </c>
      <c r="F42" s="115">
        <v>46</v>
      </c>
      <c r="G42" s="115">
        <f t="shared" si="0"/>
        <v>138</v>
      </c>
    </row>
    <row r="43" spans="2:7" x14ac:dyDescent="0.2">
      <c r="B43" s="104" t="s">
        <v>157</v>
      </c>
      <c r="G43" s="115"/>
    </row>
    <row r="44" spans="2:7" x14ac:dyDescent="0.2">
      <c r="B44" s="112" t="s">
        <v>158</v>
      </c>
      <c r="C44" s="112"/>
      <c r="D44" s="113" t="s">
        <v>159</v>
      </c>
      <c r="E44" s="114">
        <v>4</v>
      </c>
      <c r="F44" s="115">
        <v>140</v>
      </c>
      <c r="G44" s="115">
        <f t="shared" si="0"/>
        <v>560</v>
      </c>
    </row>
    <row r="45" spans="2:7" x14ac:dyDescent="0.2">
      <c r="B45" s="112" t="s">
        <v>160</v>
      </c>
      <c r="C45" s="112"/>
      <c r="D45" s="113" t="s">
        <v>159</v>
      </c>
      <c r="E45" s="114">
        <v>4</v>
      </c>
      <c r="F45" s="115">
        <v>140</v>
      </c>
      <c r="G45" s="115">
        <f t="shared" si="0"/>
        <v>560</v>
      </c>
    </row>
    <row r="46" spans="2:7" x14ac:dyDescent="0.2">
      <c r="B46" s="112" t="s">
        <v>161</v>
      </c>
      <c r="C46" s="112"/>
      <c r="D46" s="113" t="s">
        <v>162</v>
      </c>
      <c r="E46" s="114">
        <v>6</v>
      </c>
      <c r="F46" s="115">
        <v>60</v>
      </c>
      <c r="G46" s="115">
        <f t="shared" si="0"/>
        <v>360</v>
      </c>
    </row>
    <row r="47" spans="2:7" x14ac:dyDescent="0.2">
      <c r="B47" s="104"/>
      <c r="G47" s="115"/>
    </row>
    <row r="48" spans="2:7" x14ac:dyDescent="0.2">
      <c r="B48" s="112"/>
      <c r="C48" s="112"/>
      <c r="D48" s="113"/>
      <c r="E48" s="114"/>
      <c r="F48" s="115"/>
      <c r="G48" s="115"/>
    </row>
    <row r="50" spans="6:7" ht="15" x14ac:dyDescent="0.2">
      <c r="F50" s="116" t="s">
        <v>163</v>
      </c>
      <c r="G50" s="117">
        <f>(SUM(G12:G48))</f>
        <v>16720</v>
      </c>
    </row>
    <row r="51" spans="6:7" ht="15" x14ac:dyDescent="0.2">
      <c r="F51" s="118" t="s">
        <v>164</v>
      </c>
      <c r="G51" s="117">
        <f>G50*0.1</f>
        <v>1672</v>
      </c>
    </row>
    <row r="53" spans="6:7" ht="15" x14ac:dyDescent="0.2">
      <c r="F53" s="118" t="s">
        <v>165</v>
      </c>
      <c r="G53" s="117">
        <v>0</v>
      </c>
    </row>
    <row r="55" spans="6:7" ht="15.75" x14ac:dyDescent="0.2">
      <c r="F55" s="118" t="s">
        <v>166</v>
      </c>
      <c r="G55" s="119">
        <f>G50+G51</f>
        <v>18392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K39"/>
  <sheetViews>
    <sheetView topLeftCell="A17" workbookViewId="0">
      <selection activeCell="K37" sqref="K37"/>
    </sheetView>
  </sheetViews>
  <sheetFormatPr defaultColWidth="11.42578125" defaultRowHeight="12.75" x14ac:dyDescent="0.2"/>
  <cols>
    <col min="1" max="1" width="11.42578125" customWidth="1"/>
    <col min="2" max="2" width="35" customWidth="1"/>
    <col min="3" max="5" width="11.42578125" customWidth="1"/>
    <col min="6" max="6" width="17" customWidth="1"/>
    <col min="7" max="7" width="16.7109375" customWidth="1"/>
    <col min="8" max="8" width="17.85546875" customWidth="1"/>
  </cols>
  <sheetData>
    <row r="2" spans="1:9" x14ac:dyDescent="0.2">
      <c r="D2" s="216" t="s">
        <v>87</v>
      </c>
      <c r="E2" s="216"/>
      <c r="F2" s="216"/>
      <c r="G2" s="216"/>
      <c r="H2" s="216"/>
      <c r="I2" s="217"/>
    </row>
    <row r="3" spans="1:9" x14ac:dyDescent="0.2">
      <c r="D3" s="216"/>
      <c r="E3" s="216"/>
      <c r="F3" s="216"/>
      <c r="G3" s="216"/>
      <c r="H3" s="216"/>
      <c r="I3" s="217"/>
    </row>
    <row r="4" spans="1:9" x14ac:dyDescent="0.2">
      <c r="E4" s="7"/>
      <c r="I4" s="18"/>
    </row>
    <row r="5" spans="1:9" ht="15.75" x14ac:dyDescent="0.2">
      <c r="D5" s="98"/>
      <c r="E5" s="99" t="s">
        <v>58</v>
      </c>
      <c r="F5" s="99"/>
      <c r="G5" s="99"/>
      <c r="H5" s="98"/>
      <c r="I5" s="100"/>
    </row>
    <row r="6" spans="1:9" ht="15.75" x14ac:dyDescent="0.2">
      <c r="D6" s="98"/>
      <c r="E6" s="101" t="s">
        <v>51</v>
      </c>
      <c r="F6" s="101"/>
      <c r="G6" s="101"/>
      <c r="H6" s="98"/>
      <c r="I6" s="100"/>
    </row>
    <row r="7" spans="1:9" ht="15.75" x14ac:dyDescent="0.2">
      <c r="D7" s="98"/>
      <c r="E7" s="101" t="s">
        <v>52</v>
      </c>
      <c r="F7" s="101"/>
      <c r="G7" s="101"/>
      <c r="H7" s="101"/>
      <c r="I7" s="100"/>
    </row>
    <row r="8" spans="1:9" ht="15.75" x14ac:dyDescent="0.2">
      <c r="D8" s="98"/>
      <c r="E8" s="218" t="s">
        <v>90</v>
      </c>
      <c r="F8" s="218"/>
      <c r="G8" s="218"/>
      <c r="H8" s="218"/>
      <c r="I8" s="219"/>
    </row>
    <row r="9" spans="1:9" ht="15.75" x14ac:dyDescent="0.2">
      <c r="D9" s="98"/>
      <c r="E9" s="101" t="s">
        <v>59</v>
      </c>
      <c r="F9" s="101"/>
      <c r="G9" s="101"/>
      <c r="H9" s="98" t="s">
        <v>88</v>
      </c>
      <c r="I9" s="100"/>
    </row>
    <row r="10" spans="1:9" ht="15.75" x14ac:dyDescent="0.2">
      <c r="D10" s="98" t="s">
        <v>0</v>
      </c>
      <c r="E10" s="99" t="s">
        <v>54</v>
      </c>
      <c r="F10" s="99"/>
      <c r="G10" s="99"/>
      <c r="H10" s="98"/>
      <c r="I10" s="100"/>
    </row>
    <row r="15" spans="1:9" ht="15" x14ac:dyDescent="0.2">
      <c r="A15" s="220" t="s">
        <v>2</v>
      </c>
      <c r="B15" s="221"/>
      <c r="C15" s="221"/>
      <c r="D15" s="221"/>
      <c r="E15" s="221"/>
      <c r="F15" s="221"/>
      <c r="G15" s="221"/>
      <c r="H15" s="222"/>
    </row>
    <row r="16" spans="1:9" ht="69" customHeight="1" x14ac:dyDescent="0.2">
      <c r="A16" s="3" t="s">
        <v>0</v>
      </c>
      <c r="B16" s="46" t="s">
        <v>14</v>
      </c>
      <c r="C16" s="46" t="s">
        <v>11</v>
      </c>
      <c r="D16" s="46" t="s">
        <v>12</v>
      </c>
      <c r="E16" s="46" t="s">
        <v>13</v>
      </c>
      <c r="F16" s="46" t="s">
        <v>19</v>
      </c>
      <c r="G16" s="46" t="s">
        <v>20</v>
      </c>
      <c r="H16" s="4" t="s">
        <v>21</v>
      </c>
    </row>
    <row r="17" spans="1:8" ht="30" x14ac:dyDescent="0.2">
      <c r="A17" s="12"/>
      <c r="B17" s="6" t="s">
        <v>74</v>
      </c>
      <c r="C17" s="32" t="s">
        <v>89</v>
      </c>
      <c r="D17" s="25" t="s">
        <v>49</v>
      </c>
      <c r="E17" s="23">
        <v>3</v>
      </c>
      <c r="F17" s="26">
        <v>7000</v>
      </c>
      <c r="G17" s="11">
        <v>7000</v>
      </c>
      <c r="H17" s="20">
        <f>E17*F17</f>
        <v>21000</v>
      </c>
    </row>
    <row r="18" spans="1:8" ht="15" x14ac:dyDescent="0.2">
      <c r="A18" s="12"/>
      <c r="B18" s="6"/>
      <c r="C18" s="32"/>
      <c r="D18" s="25"/>
      <c r="E18" s="23"/>
      <c r="F18" s="26"/>
      <c r="G18" s="11"/>
      <c r="H18" s="20"/>
    </row>
    <row r="19" spans="1:8" ht="30" x14ac:dyDescent="0.2">
      <c r="A19" s="12"/>
      <c r="B19" s="6" t="s">
        <v>64</v>
      </c>
      <c r="C19" s="223"/>
      <c r="D19" s="223"/>
      <c r="E19" s="223"/>
      <c r="F19" s="223"/>
      <c r="G19" s="223"/>
      <c r="H19" s="224"/>
    </row>
    <row r="20" spans="1:8" ht="15" x14ac:dyDescent="0.2">
      <c r="A20" s="12"/>
      <c r="B20" s="6" t="s">
        <v>65</v>
      </c>
      <c r="C20" s="223"/>
      <c r="D20" s="223"/>
      <c r="E20" s="223"/>
      <c r="F20" s="223"/>
      <c r="G20" s="223"/>
      <c r="H20" s="224"/>
    </row>
    <row r="21" spans="1:8" ht="15" x14ac:dyDescent="0.2">
      <c r="A21" s="12"/>
      <c r="B21" s="6" t="s">
        <v>66</v>
      </c>
      <c r="C21" s="223"/>
      <c r="D21" s="223"/>
      <c r="E21" s="223"/>
      <c r="F21" s="223"/>
      <c r="G21" s="223"/>
      <c r="H21" s="224"/>
    </row>
    <row r="22" spans="1:8" ht="15" x14ac:dyDescent="0.2">
      <c r="A22" s="12"/>
      <c r="B22" s="211" t="s">
        <v>30</v>
      </c>
      <c r="C22" s="211"/>
      <c r="D22" s="211"/>
      <c r="E22" s="211"/>
      <c r="F22" s="211"/>
      <c r="G22" s="212"/>
      <c r="H22" s="95">
        <f>SUM(H17:H17)+H18</f>
        <v>21000</v>
      </c>
    </row>
    <row r="23" spans="1:8" x14ac:dyDescent="0.2">
      <c r="A23" s="213" t="s">
        <v>3</v>
      </c>
      <c r="B23" s="214"/>
      <c r="C23" s="214"/>
      <c r="D23" s="214"/>
      <c r="E23" s="214"/>
      <c r="F23" s="214"/>
      <c r="G23" s="214"/>
      <c r="H23" s="215"/>
    </row>
    <row r="24" spans="1:8" ht="15" x14ac:dyDescent="0.2">
      <c r="A24" s="220" t="s">
        <v>4</v>
      </c>
      <c r="B24" s="221"/>
      <c r="C24" s="221"/>
      <c r="D24" s="221"/>
      <c r="E24" s="221"/>
      <c r="F24" s="221"/>
      <c r="G24" s="221"/>
      <c r="H24" s="222"/>
    </row>
    <row r="25" spans="1:8" ht="75" x14ac:dyDescent="0.2">
      <c r="A25" s="3" t="s">
        <v>0</v>
      </c>
      <c r="B25" s="46" t="s">
        <v>18</v>
      </c>
      <c r="C25" s="46" t="s">
        <v>11</v>
      </c>
      <c r="D25" s="46" t="s">
        <v>15</v>
      </c>
      <c r="E25" s="46" t="s">
        <v>16</v>
      </c>
      <c r="F25" s="231" t="s">
        <v>19</v>
      </c>
      <c r="G25" s="231"/>
      <c r="H25" s="4" t="s">
        <v>24</v>
      </c>
    </row>
    <row r="26" spans="1:8" ht="15" x14ac:dyDescent="0.2">
      <c r="A26" s="12"/>
      <c r="B26" s="6" t="s">
        <v>31</v>
      </c>
      <c r="C26" s="32" t="s">
        <v>89</v>
      </c>
      <c r="D26" s="23">
        <v>2</v>
      </c>
      <c r="E26" s="23">
        <v>1</v>
      </c>
      <c r="F26" s="232"/>
      <c r="G26" s="233"/>
      <c r="H26" s="24" t="s">
        <v>39</v>
      </c>
    </row>
    <row r="27" spans="1:8" ht="15" x14ac:dyDescent="0.2">
      <c r="A27" s="12"/>
      <c r="B27" s="6" t="s">
        <v>32</v>
      </c>
      <c r="C27" s="32" t="s">
        <v>89</v>
      </c>
      <c r="D27" s="23">
        <v>2</v>
      </c>
      <c r="E27" s="23">
        <v>1</v>
      </c>
      <c r="F27" s="234"/>
      <c r="G27" s="235"/>
      <c r="H27" s="24" t="s">
        <v>39</v>
      </c>
    </row>
    <row r="28" spans="1:8" ht="15" x14ac:dyDescent="0.2">
      <c r="A28" s="12"/>
      <c r="B28" s="6" t="s">
        <v>33</v>
      </c>
      <c r="C28" s="32" t="s">
        <v>89</v>
      </c>
      <c r="D28" s="23">
        <v>2</v>
      </c>
      <c r="E28" s="23">
        <v>1</v>
      </c>
      <c r="F28" s="44"/>
      <c r="G28" s="45"/>
      <c r="H28" s="24" t="s">
        <v>39</v>
      </c>
    </row>
    <row r="29" spans="1:8" ht="15" x14ac:dyDescent="0.2">
      <c r="A29" s="12"/>
      <c r="B29" s="6" t="s">
        <v>34</v>
      </c>
      <c r="C29" s="32" t="s">
        <v>89</v>
      </c>
      <c r="D29" s="23">
        <v>2</v>
      </c>
      <c r="E29" s="23">
        <v>1</v>
      </c>
      <c r="F29" s="44"/>
      <c r="G29" s="45"/>
      <c r="H29" s="24" t="s">
        <v>39</v>
      </c>
    </row>
    <row r="30" spans="1:8" ht="30" x14ac:dyDescent="0.2">
      <c r="A30" s="12"/>
      <c r="B30" s="6" t="s">
        <v>35</v>
      </c>
      <c r="C30" s="32" t="s">
        <v>89</v>
      </c>
      <c r="D30" s="23">
        <v>2</v>
      </c>
      <c r="E30" s="23">
        <v>1</v>
      </c>
      <c r="F30" s="44"/>
      <c r="G30" s="45"/>
      <c r="H30" s="24" t="s">
        <v>39</v>
      </c>
    </row>
    <row r="31" spans="1:8" ht="15" x14ac:dyDescent="0.2">
      <c r="A31" s="12"/>
      <c r="B31" s="6" t="s">
        <v>36</v>
      </c>
      <c r="C31" s="32" t="s">
        <v>89</v>
      </c>
      <c r="D31" s="23">
        <v>2</v>
      </c>
      <c r="E31" s="23">
        <v>1</v>
      </c>
      <c r="F31" s="44"/>
      <c r="G31" s="45"/>
      <c r="H31" s="24" t="s">
        <v>39</v>
      </c>
    </row>
    <row r="32" spans="1:8" ht="15" x14ac:dyDescent="0.2">
      <c r="A32" s="12"/>
      <c r="B32" s="6" t="s">
        <v>37</v>
      </c>
      <c r="C32" s="32" t="s">
        <v>89</v>
      </c>
      <c r="D32" s="23">
        <v>2</v>
      </c>
      <c r="E32" s="23">
        <v>1</v>
      </c>
      <c r="F32" s="44"/>
      <c r="G32" s="45"/>
      <c r="H32" s="24" t="s">
        <v>39</v>
      </c>
    </row>
    <row r="33" spans="1:11" ht="15" x14ac:dyDescent="0.2">
      <c r="A33" s="12"/>
      <c r="B33" s="6" t="s">
        <v>38</v>
      </c>
      <c r="C33" s="32" t="s">
        <v>89</v>
      </c>
      <c r="D33" s="23">
        <v>2</v>
      </c>
      <c r="E33" s="23">
        <v>1</v>
      </c>
      <c r="F33" s="44"/>
      <c r="G33" s="45"/>
      <c r="H33" s="24" t="s">
        <v>39</v>
      </c>
    </row>
    <row r="34" spans="1:11" ht="15" x14ac:dyDescent="0.2">
      <c r="A34" s="12"/>
      <c r="B34" s="6"/>
      <c r="C34" s="10"/>
      <c r="D34" s="23"/>
      <c r="E34" s="23"/>
      <c r="F34" s="44"/>
      <c r="G34" s="45"/>
      <c r="H34" s="24"/>
    </row>
    <row r="35" spans="1:11" ht="15" x14ac:dyDescent="0.2">
      <c r="A35" s="12"/>
      <c r="B35" s="6"/>
      <c r="C35" s="33"/>
      <c r="D35" s="34"/>
      <c r="E35" s="35"/>
      <c r="F35" s="36"/>
      <c r="G35" s="97" t="s">
        <v>30</v>
      </c>
      <c r="H35" s="69">
        <f>H22</f>
        <v>21000</v>
      </c>
    </row>
    <row r="36" spans="1:11" ht="15.75" thickBot="1" x14ac:dyDescent="0.25">
      <c r="A36" s="70"/>
      <c r="B36" s="71"/>
      <c r="C36" s="71"/>
      <c r="D36" s="71"/>
      <c r="E36" s="71"/>
      <c r="F36" s="71"/>
      <c r="G36" s="102" t="s">
        <v>91</v>
      </c>
      <c r="H36" s="73">
        <v>2100</v>
      </c>
      <c r="I36">
        <v>2520</v>
      </c>
      <c r="J36" s="55">
        <f>I36-H36</f>
        <v>420</v>
      </c>
      <c r="K36">
        <f>420*100/112</f>
        <v>375</v>
      </c>
    </row>
    <row r="37" spans="1:11" ht="15" x14ac:dyDescent="0.2">
      <c r="A37" s="12"/>
      <c r="B37" s="225"/>
      <c r="C37" s="225"/>
      <c r="D37" s="225"/>
      <c r="E37" s="225"/>
      <c r="F37" s="225"/>
      <c r="G37" s="226"/>
      <c r="H37" s="27"/>
    </row>
    <row r="38" spans="1:11" ht="15" x14ac:dyDescent="0.2">
      <c r="A38" s="5"/>
      <c r="B38" s="227"/>
      <c r="C38" s="227"/>
      <c r="D38" s="227"/>
      <c r="E38" s="227"/>
      <c r="F38" s="2"/>
      <c r="G38" s="47"/>
      <c r="H38" s="50"/>
    </row>
    <row r="39" spans="1:11" ht="19.5" thickBot="1" x14ac:dyDescent="0.25">
      <c r="A39" s="13"/>
      <c r="B39" s="228" t="s">
        <v>6</v>
      </c>
      <c r="C39" s="228"/>
      <c r="D39" s="228"/>
      <c r="E39" s="228"/>
      <c r="F39" s="228"/>
      <c r="G39" s="229">
        <f>H36+H35</f>
        <v>23100</v>
      </c>
      <c r="H39" s="230"/>
    </row>
  </sheetData>
  <mergeCells count="16">
    <mergeCell ref="B37:G37"/>
    <mergeCell ref="B38:E38"/>
    <mergeCell ref="B39:F39"/>
    <mergeCell ref="G39:H39"/>
    <mergeCell ref="A24:H24"/>
    <mergeCell ref="F25:G25"/>
    <mergeCell ref="F26:G26"/>
    <mergeCell ref="F27:G27"/>
    <mergeCell ref="B22:G22"/>
    <mergeCell ref="A23:H23"/>
    <mergeCell ref="D2:I3"/>
    <mergeCell ref="E8:I8"/>
    <mergeCell ref="A15:H15"/>
    <mergeCell ref="C19:H19"/>
    <mergeCell ref="C20:H20"/>
    <mergeCell ref="C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1"/>
  <sheetViews>
    <sheetView topLeftCell="C36" zoomScale="89" zoomScaleNormal="80" workbookViewId="0">
      <selection activeCell="H60" sqref="H60"/>
    </sheetView>
  </sheetViews>
  <sheetFormatPr defaultColWidth="8.85546875" defaultRowHeight="12.75" x14ac:dyDescent="0.2"/>
  <cols>
    <col min="1" max="1" width="4.42578125" customWidth="1"/>
    <col min="2" max="2" width="54.42578125" customWidth="1"/>
    <col min="3" max="3" width="15.42578125" customWidth="1"/>
    <col min="4" max="4" width="12.140625" customWidth="1"/>
    <col min="5" max="5" width="11.7109375" customWidth="1"/>
    <col min="6" max="6" width="10.85546875" customWidth="1"/>
    <col min="7" max="7" width="25.42578125" customWidth="1"/>
    <col min="8" max="8" width="20.85546875" style="1" customWidth="1"/>
    <col min="9" max="9" width="35.85546875" customWidth="1"/>
    <col min="10" max="13" width="8.85546875" customWidth="1"/>
    <col min="14" max="14" width="12.85546875" customWidth="1"/>
    <col min="15" max="15" width="10.7109375" customWidth="1"/>
  </cols>
  <sheetData>
    <row r="1" spans="1:8" ht="31.5" customHeight="1" x14ac:dyDescent="0.2">
      <c r="A1" s="14"/>
      <c r="B1" s="15"/>
      <c r="C1" s="15"/>
      <c r="D1" s="15"/>
      <c r="E1" s="15"/>
      <c r="F1" s="15"/>
      <c r="G1" s="15"/>
      <c r="H1" s="16"/>
    </row>
    <row r="2" spans="1:8" x14ac:dyDescent="0.2">
      <c r="A2" s="17"/>
      <c r="C2" s="216" t="s">
        <v>1</v>
      </c>
      <c r="D2" s="216"/>
      <c r="E2" s="216"/>
      <c r="F2" s="216"/>
      <c r="G2" s="216"/>
      <c r="H2" s="236"/>
    </row>
    <row r="3" spans="1:8" x14ac:dyDescent="0.2">
      <c r="A3" s="17"/>
      <c r="C3" s="216"/>
      <c r="D3" s="216"/>
      <c r="E3" s="216"/>
      <c r="F3" s="216"/>
      <c r="G3" s="216"/>
      <c r="H3" s="236"/>
    </row>
    <row r="4" spans="1:8" x14ac:dyDescent="0.2">
      <c r="A4" s="17"/>
      <c r="D4" s="7"/>
      <c r="H4" s="18"/>
    </row>
    <row r="5" spans="1:8" ht="12.75" customHeight="1" x14ac:dyDescent="0.2">
      <c r="A5" s="17"/>
      <c r="B5" s="31"/>
      <c r="C5" s="8"/>
      <c r="D5" s="49" t="s">
        <v>58</v>
      </c>
      <c r="E5" s="8"/>
      <c r="F5" s="8"/>
      <c r="G5" s="8"/>
      <c r="H5" s="19"/>
    </row>
    <row r="6" spans="1:8" ht="12.75" customHeight="1" x14ac:dyDescent="0.2">
      <c r="A6" s="17"/>
      <c r="B6" s="29"/>
      <c r="C6" s="8"/>
      <c r="D6" s="31" t="s">
        <v>51</v>
      </c>
      <c r="E6" s="8"/>
      <c r="F6" s="8"/>
      <c r="G6" s="8"/>
      <c r="H6" s="19"/>
    </row>
    <row r="7" spans="1:8" ht="12.75" customHeight="1" x14ac:dyDescent="0.2">
      <c r="A7" s="17"/>
      <c r="B7" s="29"/>
      <c r="C7" s="8"/>
      <c r="D7" s="31" t="s">
        <v>52</v>
      </c>
      <c r="E7" s="8"/>
      <c r="F7" s="8"/>
      <c r="G7" s="8"/>
      <c r="H7" s="19"/>
    </row>
    <row r="8" spans="1:8" ht="17.25" customHeight="1" x14ac:dyDescent="0.2">
      <c r="A8" s="17"/>
      <c r="B8" s="29"/>
      <c r="C8" s="8"/>
      <c r="D8" s="237" t="s">
        <v>53</v>
      </c>
      <c r="E8" s="238"/>
      <c r="F8" s="238"/>
      <c r="G8" s="238"/>
      <c r="H8" s="239"/>
    </row>
    <row r="9" spans="1:8" ht="12.75" customHeight="1" x14ac:dyDescent="0.2">
      <c r="A9" s="17"/>
      <c r="B9" s="8"/>
      <c r="C9" s="8"/>
      <c r="D9" s="9" t="s">
        <v>59</v>
      </c>
      <c r="E9" s="8"/>
      <c r="F9" s="8"/>
      <c r="G9" s="8" t="s">
        <v>73</v>
      </c>
      <c r="H9" s="19"/>
    </row>
    <row r="10" spans="1:8" ht="15.75" customHeight="1" x14ac:dyDescent="0.2">
      <c r="A10" s="17"/>
      <c r="B10" s="8"/>
      <c r="C10" s="8" t="s">
        <v>0</v>
      </c>
      <c r="D10" s="49" t="s">
        <v>54</v>
      </c>
      <c r="E10" s="8"/>
      <c r="F10" s="8"/>
      <c r="G10" s="8"/>
      <c r="H10" s="19"/>
    </row>
    <row r="11" spans="1:8" x14ac:dyDescent="0.2">
      <c r="A11" s="17"/>
      <c r="B11" s="7"/>
      <c r="H11" s="18"/>
    </row>
    <row r="12" spans="1:8" ht="15" x14ac:dyDescent="0.2">
      <c r="A12" s="220" t="s">
        <v>40</v>
      </c>
      <c r="B12" s="221"/>
      <c r="C12" s="221"/>
      <c r="D12" s="221"/>
      <c r="E12" s="221"/>
      <c r="F12" s="221"/>
      <c r="G12" s="221"/>
      <c r="H12" s="222"/>
    </row>
    <row r="13" spans="1:8" ht="75" x14ac:dyDescent="0.2">
      <c r="A13" s="3" t="s">
        <v>0</v>
      </c>
      <c r="B13" s="46" t="s">
        <v>44</v>
      </c>
      <c r="C13" s="46" t="s">
        <v>45</v>
      </c>
      <c r="D13" s="46" t="s">
        <v>46</v>
      </c>
      <c r="E13" s="46" t="s">
        <v>47</v>
      </c>
      <c r="F13" s="46" t="s">
        <v>61</v>
      </c>
      <c r="G13" s="46" t="s">
        <v>60</v>
      </c>
      <c r="H13" s="4" t="s">
        <v>48</v>
      </c>
    </row>
    <row r="14" spans="1:8" ht="63" customHeight="1" x14ac:dyDescent="0.2">
      <c r="A14" s="12"/>
      <c r="B14" s="6" t="s">
        <v>72</v>
      </c>
      <c r="C14" s="32" t="s">
        <v>75</v>
      </c>
      <c r="D14" s="23">
        <v>1</v>
      </c>
      <c r="E14" s="38">
        <v>12</v>
      </c>
      <c r="F14" s="39">
        <v>2400</v>
      </c>
      <c r="G14" s="39">
        <v>2400</v>
      </c>
      <c r="H14" s="24">
        <f>E14*D14*G14</f>
        <v>28800</v>
      </c>
    </row>
    <row r="15" spans="1:8" ht="65.099999999999994" hidden="1" customHeight="1" x14ac:dyDescent="0.2">
      <c r="A15" s="12"/>
      <c r="B15" s="6"/>
      <c r="C15" s="32"/>
      <c r="D15" s="23"/>
      <c r="E15" s="38"/>
      <c r="F15" s="39"/>
      <c r="G15" s="39"/>
      <c r="H15" s="24"/>
    </row>
    <row r="16" spans="1:8" ht="66.95" hidden="1" customHeight="1" x14ac:dyDescent="0.2">
      <c r="A16" s="12"/>
      <c r="B16" s="6"/>
      <c r="C16" s="32"/>
      <c r="D16" s="23"/>
      <c r="E16" s="38"/>
      <c r="F16" s="39"/>
      <c r="G16" s="39"/>
      <c r="H16" s="24"/>
    </row>
    <row r="17" spans="1:12" ht="24.95" hidden="1" customHeight="1" x14ac:dyDescent="0.2">
      <c r="A17" s="12"/>
      <c r="B17" s="6"/>
      <c r="C17" s="32"/>
      <c r="D17" s="23"/>
      <c r="E17" s="38"/>
      <c r="F17" s="39"/>
      <c r="G17" s="39"/>
      <c r="H17" s="24"/>
    </row>
    <row r="18" spans="1:12" ht="65.099999999999994" customHeight="1" x14ac:dyDescent="0.2">
      <c r="A18" s="12"/>
      <c r="B18" s="6" t="s">
        <v>57</v>
      </c>
      <c r="C18" s="32" t="s">
        <v>75</v>
      </c>
      <c r="D18" s="23">
        <v>1</v>
      </c>
      <c r="E18" s="38">
        <v>12</v>
      </c>
      <c r="F18" s="39">
        <v>24</v>
      </c>
      <c r="G18" s="53">
        <v>24</v>
      </c>
      <c r="H18" s="24">
        <f>G18*E18*D18</f>
        <v>288</v>
      </c>
    </row>
    <row r="19" spans="1:12" ht="15" x14ac:dyDescent="0.2">
      <c r="A19" s="12"/>
      <c r="B19" s="6" t="s">
        <v>41</v>
      </c>
      <c r="C19" s="32" t="s">
        <v>75</v>
      </c>
      <c r="D19" s="23">
        <v>1</v>
      </c>
      <c r="E19" s="38">
        <v>1</v>
      </c>
      <c r="F19" s="39">
        <v>1200</v>
      </c>
      <c r="G19" s="40">
        <v>1200</v>
      </c>
      <c r="H19" s="24"/>
    </row>
    <row r="20" spans="1:12" ht="15" x14ac:dyDescent="0.2">
      <c r="A20" s="12"/>
      <c r="B20" s="6" t="s">
        <v>42</v>
      </c>
      <c r="C20" s="10"/>
      <c r="D20" s="23"/>
      <c r="E20" s="38"/>
      <c r="F20" s="39"/>
      <c r="G20" s="40"/>
      <c r="H20" s="24"/>
    </row>
    <row r="21" spans="1:12" ht="15" x14ac:dyDescent="0.2">
      <c r="A21" s="12"/>
      <c r="B21" s="6" t="s">
        <v>43</v>
      </c>
      <c r="C21" s="10"/>
      <c r="D21" s="23"/>
      <c r="E21" s="38"/>
      <c r="F21" s="39"/>
      <c r="G21" s="40"/>
      <c r="H21" s="24"/>
    </row>
    <row r="22" spans="1:12" ht="15" x14ac:dyDescent="0.2">
      <c r="A22" s="12"/>
      <c r="B22" s="6"/>
      <c r="C22" s="10"/>
      <c r="D22" s="10"/>
      <c r="E22" s="38"/>
      <c r="F22" s="39"/>
      <c r="G22" s="40"/>
      <c r="H22" s="24"/>
    </row>
    <row r="23" spans="1:12" ht="15" x14ac:dyDescent="0.2">
      <c r="A23" s="12"/>
      <c r="B23" s="6"/>
      <c r="C23" s="10"/>
      <c r="D23" s="10"/>
      <c r="E23" s="38"/>
      <c r="F23" s="41"/>
      <c r="G23" s="54"/>
      <c r="H23" s="24"/>
    </row>
    <row r="24" spans="1:12" ht="15" x14ac:dyDescent="0.2">
      <c r="A24" s="17"/>
      <c r="B24" s="211" t="s">
        <v>30</v>
      </c>
      <c r="C24" s="211"/>
      <c r="D24" s="211"/>
      <c r="E24" s="211"/>
      <c r="F24" s="211"/>
      <c r="G24" s="212"/>
      <c r="H24" s="96">
        <f>SUM(H14:H19)</f>
        <v>29088</v>
      </c>
    </row>
    <row r="25" spans="1:12" ht="18.95" customHeight="1" x14ac:dyDescent="0.2">
      <c r="A25" s="240"/>
      <c r="B25" s="241"/>
      <c r="C25" s="241"/>
      <c r="D25" s="241"/>
      <c r="E25" s="241"/>
      <c r="F25" s="241"/>
      <c r="G25" s="241"/>
      <c r="H25" s="242"/>
    </row>
    <row r="26" spans="1:12" ht="24" customHeight="1" x14ac:dyDescent="0.2">
      <c r="A26" s="220" t="s">
        <v>2</v>
      </c>
      <c r="B26" s="221"/>
      <c r="C26" s="221"/>
      <c r="D26" s="221"/>
      <c r="E26" s="221"/>
      <c r="F26" s="221"/>
      <c r="G26" s="221"/>
      <c r="H26" s="222"/>
    </row>
    <row r="27" spans="1:12" ht="60" x14ac:dyDescent="0.2">
      <c r="A27" s="3" t="s">
        <v>0</v>
      </c>
      <c r="B27" s="46" t="s">
        <v>14</v>
      </c>
      <c r="C27" s="46" t="s">
        <v>11</v>
      </c>
      <c r="D27" s="46" t="s">
        <v>12</v>
      </c>
      <c r="E27" s="46" t="s">
        <v>13</v>
      </c>
      <c r="F27" s="46" t="s">
        <v>19</v>
      </c>
      <c r="G27" s="46" t="s">
        <v>20</v>
      </c>
      <c r="H27" s="4" t="s">
        <v>21</v>
      </c>
    </row>
    <row r="28" spans="1:12" ht="96.75" customHeight="1" x14ac:dyDescent="0.2">
      <c r="A28" s="12"/>
      <c r="B28" s="6" t="s">
        <v>74</v>
      </c>
      <c r="C28" s="32" t="s">
        <v>75</v>
      </c>
      <c r="D28" s="25" t="s">
        <v>49</v>
      </c>
      <c r="E28" s="23">
        <v>2</v>
      </c>
      <c r="F28" s="26">
        <v>7000</v>
      </c>
      <c r="G28" s="11">
        <v>7000</v>
      </c>
      <c r="H28" s="20">
        <f>G28</f>
        <v>7000</v>
      </c>
      <c r="L28" s="52"/>
    </row>
    <row r="29" spans="1:12" ht="30" customHeight="1" x14ac:dyDescent="0.2">
      <c r="A29" s="12"/>
      <c r="B29" s="6"/>
      <c r="C29" s="32"/>
      <c r="D29" s="25"/>
      <c r="E29" s="23"/>
      <c r="F29" s="26"/>
      <c r="G29" s="11"/>
      <c r="H29" s="20"/>
      <c r="L29" s="52"/>
    </row>
    <row r="30" spans="1:12" ht="24" customHeight="1" x14ac:dyDescent="0.2">
      <c r="A30" s="12"/>
      <c r="B30" s="6" t="s">
        <v>64</v>
      </c>
      <c r="C30" s="223"/>
      <c r="D30" s="223"/>
      <c r="E30" s="223"/>
      <c r="F30" s="223"/>
      <c r="G30" s="223"/>
      <c r="H30" s="224"/>
      <c r="L30" s="52"/>
    </row>
    <row r="31" spans="1:12" ht="24" customHeight="1" x14ac:dyDescent="0.2">
      <c r="A31" s="12"/>
      <c r="B31" s="6" t="s">
        <v>65</v>
      </c>
      <c r="C31" s="223"/>
      <c r="D31" s="223"/>
      <c r="E31" s="223"/>
      <c r="F31" s="223"/>
      <c r="G31" s="223"/>
      <c r="H31" s="224"/>
      <c r="L31" s="52"/>
    </row>
    <row r="32" spans="1:12" ht="24" customHeight="1" x14ac:dyDescent="0.2">
      <c r="A32" s="12"/>
      <c r="B32" s="6" t="s">
        <v>66</v>
      </c>
      <c r="C32" s="223"/>
      <c r="D32" s="223"/>
      <c r="E32" s="223"/>
      <c r="F32" s="223"/>
      <c r="G32" s="223"/>
      <c r="H32" s="224"/>
      <c r="L32" s="52"/>
    </row>
    <row r="33" spans="1:8" ht="15" x14ac:dyDescent="0.2">
      <c r="A33" s="12"/>
      <c r="B33" s="211" t="s">
        <v>30</v>
      </c>
      <c r="C33" s="211"/>
      <c r="D33" s="211"/>
      <c r="E33" s="211"/>
      <c r="F33" s="211"/>
      <c r="G33" s="212"/>
      <c r="H33" s="95">
        <f>SUM(H28:H28)+H29</f>
        <v>7000</v>
      </c>
    </row>
    <row r="34" spans="1:8" x14ac:dyDescent="0.2">
      <c r="A34" s="213" t="s">
        <v>3</v>
      </c>
      <c r="B34" s="214"/>
      <c r="C34" s="214"/>
      <c r="D34" s="214"/>
      <c r="E34" s="214"/>
      <c r="F34" s="214"/>
      <c r="G34" s="214"/>
      <c r="H34" s="215"/>
    </row>
    <row r="35" spans="1:8" ht="24" customHeight="1" x14ac:dyDescent="0.2">
      <c r="A35" s="220" t="s">
        <v>4</v>
      </c>
      <c r="B35" s="221"/>
      <c r="C35" s="221"/>
      <c r="D35" s="221"/>
      <c r="E35" s="221"/>
      <c r="F35" s="221"/>
      <c r="G35" s="221"/>
      <c r="H35" s="222"/>
    </row>
    <row r="36" spans="1:8" ht="60" x14ac:dyDescent="0.2">
      <c r="A36" s="3" t="s">
        <v>0</v>
      </c>
      <c r="B36" s="46" t="s">
        <v>18</v>
      </c>
      <c r="C36" s="46" t="s">
        <v>11</v>
      </c>
      <c r="D36" s="46" t="s">
        <v>15</v>
      </c>
      <c r="E36" s="46" t="s">
        <v>16</v>
      </c>
      <c r="F36" s="231" t="s">
        <v>19</v>
      </c>
      <c r="G36" s="231"/>
      <c r="H36" s="4" t="s">
        <v>24</v>
      </c>
    </row>
    <row r="37" spans="1:8" ht="15" x14ac:dyDescent="0.2">
      <c r="A37" s="12"/>
      <c r="B37" s="6" t="s">
        <v>31</v>
      </c>
      <c r="C37" s="32" t="s">
        <v>75</v>
      </c>
      <c r="D37" s="23">
        <v>2</v>
      </c>
      <c r="E37" s="23">
        <v>1</v>
      </c>
      <c r="F37" s="232"/>
      <c r="G37" s="233"/>
      <c r="H37" s="24" t="s">
        <v>39</v>
      </c>
    </row>
    <row r="38" spans="1:8" ht="15" x14ac:dyDescent="0.2">
      <c r="A38" s="12"/>
      <c r="B38" s="6" t="s">
        <v>32</v>
      </c>
      <c r="C38" s="32" t="s">
        <v>76</v>
      </c>
      <c r="D38" s="23">
        <v>2</v>
      </c>
      <c r="E38" s="23">
        <v>1</v>
      </c>
      <c r="F38" s="234"/>
      <c r="G38" s="235"/>
      <c r="H38" s="24" t="s">
        <v>39</v>
      </c>
    </row>
    <row r="39" spans="1:8" ht="15" x14ac:dyDescent="0.2">
      <c r="A39" s="12"/>
      <c r="B39" s="6" t="s">
        <v>33</v>
      </c>
      <c r="C39" s="32" t="s">
        <v>77</v>
      </c>
      <c r="D39" s="23">
        <v>2</v>
      </c>
      <c r="E39" s="23">
        <v>1</v>
      </c>
      <c r="F39" s="44"/>
      <c r="G39" s="45"/>
      <c r="H39" s="24" t="s">
        <v>39</v>
      </c>
    </row>
    <row r="40" spans="1:8" ht="15" x14ac:dyDescent="0.2">
      <c r="A40" s="12"/>
      <c r="B40" s="6" t="s">
        <v>34</v>
      </c>
      <c r="C40" s="32" t="s">
        <v>78</v>
      </c>
      <c r="D40" s="23">
        <v>2</v>
      </c>
      <c r="E40" s="23">
        <v>1</v>
      </c>
      <c r="F40" s="44"/>
      <c r="G40" s="45"/>
      <c r="H40" s="24" t="s">
        <v>39</v>
      </c>
    </row>
    <row r="41" spans="1:8" ht="15" x14ac:dyDescent="0.2">
      <c r="A41" s="12"/>
      <c r="B41" s="6" t="s">
        <v>35</v>
      </c>
      <c r="C41" s="32" t="s">
        <v>79</v>
      </c>
      <c r="D41" s="23">
        <v>2</v>
      </c>
      <c r="E41" s="23">
        <v>1</v>
      </c>
      <c r="F41" s="44"/>
      <c r="G41" s="45"/>
      <c r="H41" s="24" t="s">
        <v>39</v>
      </c>
    </row>
    <row r="42" spans="1:8" ht="15" x14ac:dyDescent="0.2">
      <c r="A42" s="12"/>
      <c r="B42" s="6" t="s">
        <v>36</v>
      </c>
      <c r="C42" s="32" t="s">
        <v>80</v>
      </c>
      <c r="D42" s="23">
        <v>2</v>
      </c>
      <c r="E42" s="23">
        <v>1</v>
      </c>
      <c r="F42" s="44"/>
      <c r="G42" s="45"/>
      <c r="H42" s="24" t="s">
        <v>39</v>
      </c>
    </row>
    <row r="43" spans="1:8" ht="15" x14ac:dyDescent="0.2">
      <c r="A43" s="12"/>
      <c r="B43" s="6" t="s">
        <v>37</v>
      </c>
      <c r="C43" s="32" t="s">
        <v>81</v>
      </c>
      <c r="D43" s="23">
        <v>2</v>
      </c>
      <c r="E43" s="23">
        <v>1</v>
      </c>
      <c r="F43" s="44"/>
      <c r="G43" s="45"/>
      <c r="H43" s="24" t="s">
        <v>39</v>
      </c>
    </row>
    <row r="44" spans="1:8" ht="15" x14ac:dyDescent="0.2">
      <c r="A44" s="12"/>
      <c r="B44" s="6" t="s">
        <v>38</v>
      </c>
      <c r="C44" s="32" t="s">
        <v>82</v>
      </c>
      <c r="D44" s="23">
        <v>2</v>
      </c>
      <c r="E44" s="23">
        <v>1</v>
      </c>
      <c r="F44" s="44"/>
      <c r="G44" s="45"/>
      <c r="H44" s="24" t="s">
        <v>39</v>
      </c>
    </row>
    <row r="45" spans="1:8" ht="15" x14ac:dyDescent="0.2">
      <c r="A45" s="12"/>
      <c r="B45" s="6"/>
      <c r="C45" s="10"/>
      <c r="D45" s="23"/>
      <c r="E45" s="23"/>
      <c r="F45" s="44"/>
      <c r="G45" s="45"/>
      <c r="H45" s="24"/>
    </row>
    <row r="46" spans="1:8" ht="15" x14ac:dyDescent="0.2">
      <c r="A46" s="12"/>
      <c r="B46" s="211" t="s">
        <v>30</v>
      </c>
      <c r="C46" s="211"/>
      <c r="D46" s="211"/>
      <c r="E46" s="211"/>
      <c r="F46" s="211"/>
      <c r="G46" s="212"/>
      <c r="H46" s="27" t="s">
        <v>39</v>
      </c>
    </row>
    <row r="47" spans="1:8" ht="24" customHeight="1" x14ac:dyDescent="0.2">
      <c r="A47" s="220" t="s">
        <v>5</v>
      </c>
      <c r="B47" s="221"/>
      <c r="C47" s="221"/>
      <c r="D47" s="221"/>
      <c r="E47" s="221"/>
      <c r="F47" s="221"/>
      <c r="G47" s="221"/>
      <c r="H47" s="222"/>
    </row>
    <row r="48" spans="1:8" ht="75" x14ac:dyDescent="0.2">
      <c r="A48" s="3" t="s">
        <v>0</v>
      </c>
      <c r="B48" s="46" t="s">
        <v>18</v>
      </c>
      <c r="C48" s="46" t="s">
        <v>11</v>
      </c>
      <c r="D48" s="46" t="s">
        <v>12</v>
      </c>
      <c r="E48" s="46" t="s">
        <v>15</v>
      </c>
      <c r="F48" s="46" t="s">
        <v>17</v>
      </c>
      <c r="G48" s="46" t="s">
        <v>22</v>
      </c>
      <c r="H48" s="4" t="s">
        <v>23</v>
      </c>
    </row>
    <row r="49" spans="1:9" s="63" customFormat="1" ht="20.100000000000001" customHeight="1" x14ac:dyDescent="0.2">
      <c r="A49" s="56"/>
      <c r="B49" s="57" t="s">
        <v>84</v>
      </c>
      <c r="C49" s="32">
        <v>44388</v>
      </c>
      <c r="D49" s="58"/>
      <c r="E49" s="59">
        <v>1</v>
      </c>
      <c r="F49" s="64">
        <v>12</v>
      </c>
      <c r="G49" s="65"/>
      <c r="H49" s="62" t="s">
        <v>85</v>
      </c>
    </row>
    <row r="50" spans="1:9" s="63" customFormat="1" ht="15" x14ac:dyDescent="0.2">
      <c r="A50" s="56"/>
      <c r="B50" s="57" t="s">
        <v>83</v>
      </c>
      <c r="C50" s="32">
        <v>44388</v>
      </c>
      <c r="D50" s="58"/>
      <c r="E50" s="59">
        <v>1</v>
      </c>
      <c r="F50" s="64">
        <v>29</v>
      </c>
      <c r="G50" s="65">
        <v>95</v>
      </c>
      <c r="H50" s="62">
        <f>F50*G50*E50</f>
        <v>2755</v>
      </c>
    </row>
    <row r="51" spans="1:9" s="63" customFormat="1" ht="15" x14ac:dyDescent="0.2">
      <c r="A51" s="56"/>
      <c r="B51" s="57" t="s">
        <v>86</v>
      </c>
      <c r="C51" s="32">
        <v>44388</v>
      </c>
      <c r="D51" s="58"/>
      <c r="E51" s="59">
        <v>1</v>
      </c>
      <c r="F51" s="64"/>
      <c r="G51" s="65"/>
      <c r="H51" s="62">
        <f>(24756)*1.1</f>
        <v>27231.600000000002</v>
      </c>
    </row>
    <row r="52" spans="1:9" s="63" customFormat="1" ht="15" hidden="1" x14ac:dyDescent="0.2">
      <c r="A52" s="56"/>
      <c r="B52" s="57"/>
      <c r="C52" s="32"/>
      <c r="D52" s="58"/>
      <c r="E52" s="59"/>
      <c r="F52" s="74"/>
      <c r="G52" s="75"/>
      <c r="H52" s="62"/>
    </row>
    <row r="53" spans="1:9" s="63" customFormat="1" ht="15" hidden="1" x14ac:dyDescent="0.2">
      <c r="A53" s="56"/>
      <c r="B53" s="57"/>
      <c r="C53" s="32"/>
      <c r="D53" s="58"/>
      <c r="E53" s="59"/>
      <c r="F53" s="60"/>
      <c r="G53" s="65"/>
      <c r="H53" s="62"/>
    </row>
    <row r="54" spans="1:9" s="63" customFormat="1" ht="15" hidden="1" x14ac:dyDescent="0.2">
      <c r="A54" s="56"/>
      <c r="B54" s="57"/>
      <c r="C54" s="32"/>
      <c r="D54" s="58"/>
      <c r="E54" s="59"/>
      <c r="F54" s="60"/>
      <c r="G54" s="61"/>
      <c r="H54" s="62"/>
    </row>
    <row r="55" spans="1:9" s="63" customFormat="1" ht="15" hidden="1" x14ac:dyDescent="0.2">
      <c r="A55" s="56"/>
      <c r="B55" s="66"/>
      <c r="C55" s="32"/>
      <c r="D55" s="58"/>
      <c r="E55" s="59"/>
      <c r="F55" s="60"/>
      <c r="G55" s="61"/>
      <c r="H55" s="62"/>
    </row>
    <row r="56" spans="1:9" s="63" customFormat="1" ht="15" hidden="1" x14ac:dyDescent="0.2">
      <c r="A56" s="56"/>
      <c r="B56" s="66"/>
      <c r="C56" s="32"/>
      <c r="D56" s="58"/>
      <c r="E56" s="59"/>
      <c r="F56" s="60"/>
      <c r="G56" s="61"/>
      <c r="H56" s="62"/>
    </row>
    <row r="57" spans="1:9" s="63" customFormat="1" ht="15" hidden="1" x14ac:dyDescent="0.2">
      <c r="A57" s="56"/>
      <c r="B57" s="57"/>
      <c r="C57" s="76"/>
      <c r="D57" s="58"/>
      <c r="E57" s="59"/>
      <c r="F57" s="60"/>
      <c r="G57" s="61"/>
      <c r="H57" s="62"/>
    </row>
    <row r="58" spans="1:9" s="63" customFormat="1" ht="15" hidden="1" x14ac:dyDescent="0.2">
      <c r="A58" s="56"/>
      <c r="B58" s="66"/>
      <c r="C58" s="32"/>
      <c r="D58" s="58"/>
      <c r="E58" s="59"/>
      <c r="F58" s="60"/>
      <c r="G58" s="61"/>
      <c r="H58" s="62"/>
    </row>
    <row r="59" spans="1:9" s="63" customFormat="1" ht="15" hidden="1" x14ac:dyDescent="0.2">
      <c r="A59" s="56"/>
      <c r="B59" s="57"/>
      <c r="C59" s="32"/>
      <c r="D59" s="58"/>
      <c r="E59" s="59"/>
      <c r="F59" s="60"/>
      <c r="G59" s="61"/>
      <c r="H59" s="62"/>
    </row>
    <row r="60" spans="1:9" s="63" customFormat="1" ht="15" x14ac:dyDescent="0.2">
      <c r="A60" s="56"/>
      <c r="B60" s="57" t="s">
        <v>50</v>
      </c>
      <c r="C60" s="32">
        <v>44388</v>
      </c>
      <c r="D60" s="58"/>
      <c r="E60" s="59">
        <v>1</v>
      </c>
      <c r="F60" s="60">
        <v>29</v>
      </c>
      <c r="G60" s="61">
        <v>95</v>
      </c>
      <c r="H60" s="62">
        <f>F60*G60</f>
        <v>2755</v>
      </c>
    </row>
    <row r="61" spans="1:9" ht="30" x14ac:dyDescent="0.2">
      <c r="A61" s="12"/>
      <c r="B61" s="6" t="s">
        <v>27</v>
      </c>
      <c r="C61" s="32">
        <v>44388</v>
      </c>
      <c r="D61" s="25"/>
      <c r="E61" s="23"/>
      <c r="F61" s="42"/>
      <c r="G61" s="43"/>
      <c r="H61" s="20" t="s">
        <v>85</v>
      </c>
      <c r="I61" s="78"/>
    </row>
    <row r="62" spans="1:9" ht="15.75" thickBot="1" x14ac:dyDescent="0.25">
      <c r="A62" s="12"/>
      <c r="B62" s="6"/>
      <c r="C62" s="51"/>
      <c r="D62" s="34"/>
      <c r="E62" s="35"/>
      <c r="F62" s="36"/>
      <c r="G62" s="37"/>
      <c r="H62" s="28"/>
      <c r="I62" s="55"/>
    </row>
    <row r="63" spans="1:9" ht="15" x14ac:dyDescent="0.2">
      <c r="A63" s="67"/>
      <c r="B63" s="225" t="s">
        <v>28</v>
      </c>
      <c r="C63" s="225"/>
      <c r="D63" s="225"/>
      <c r="E63" s="225"/>
      <c r="F63" s="225"/>
      <c r="G63" s="226"/>
      <c r="H63" s="68"/>
    </row>
    <row r="64" spans="1:9" ht="15" x14ac:dyDescent="0.2">
      <c r="A64" s="12"/>
      <c r="B64" s="211" t="s">
        <v>29</v>
      </c>
      <c r="C64" s="211"/>
      <c r="D64" s="211"/>
      <c r="E64" s="211"/>
      <c r="F64" s="211"/>
      <c r="G64" s="212"/>
      <c r="H64" s="27">
        <f>SUM(H49:H61)+H63</f>
        <v>32741.600000000002</v>
      </c>
    </row>
    <row r="65" spans="1:12" ht="15" hidden="1" x14ac:dyDescent="0.2">
      <c r="A65" s="220" t="s">
        <v>56</v>
      </c>
      <c r="B65" s="221"/>
      <c r="C65" s="221"/>
      <c r="D65" s="221"/>
      <c r="E65" s="221"/>
      <c r="F65" s="221"/>
      <c r="G65" s="221"/>
      <c r="H65" s="222"/>
    </row>
    <row r="66" spans="1:12" ht="75" hidden="1" x14ac:dyDescent="0.2">
      <c r="A66" s="3"/>
      <c r="B66" s="46" t="s">
        <v>18</v>
      </c>
      <c r="C66" s="46" t="s">
        <v>11</v>
      </c>
      <c r="D66" s="46" t="s">
        <v>12</v>
      </c>
      <c r="E66" s="46" t="s">
        <v>15</v>
      </c>
      <c r="F66" s="46" t="s">
        <v>17</v>
      </c>
      <c r="G66" s="46" t="s">
        <v>22</v>
      </c>
      <c r="H66" s="4" t="s">
        <v>23</v>
      </c>
    </row>
    <row r="67" spans="1:12" ht="15" hidden="1" x14ac:dyDescent="0.2">
      <c r="A67" s="12"/>
      <c r="B67" s="6" t="s">
        <v>62</v>
      </c>
      <c r="C67" s="32">
        <v>44060</v>
      </c>
      <c r="D67" s="34"/>
      <c r="E67" s="35"/>
      <c r="F67" s="36"/>
      <c r="G67" s="37"/>
      <c r="H67" s="28">
        <v>395</v>
      </c>
    </row>
    <row r="68" spans="1:12" ht="15" hidden="1" x14ac:dyDescent="0.2">
      <c r="A68" s="12"/>
      <c r="B68" s="6" t="s">
        <v>62</v>
      </c>
      <c r="C68" s="51">
        <v>44071</v>
      </c>
      <c r="D68" s="34"/>
      <c r="E68" s="35"/>
      <c r="F68" s="36"/>
      <c r="G68" s="37"/>
      <c r="H68" s="28">
        <v>395</v>
      </c>
    </row>
    <row r="69" spans="1:12" ht="15" hidden="1" x14ac:dyDescent="0.2">
      <c r="A69" s="12"/>
      <c r="B69" s="6" t="s">
        <v>63</v>
      </c>
      <c r="C69" s="51">
        <v>44060</v>
      </c>
      <c r="D69" s="34"/>
      <c r="E69" s="35"/>
      <c r="F69" s="36"/>
      <c r="G69" s="37"/>
      <c r="H69" s="28">
        <v>695.66</v>
      </c>
    </row>
    <row r="70" spans="1:12" ht="18" hidden="1" customHeight="1" thickBot="1" x14ac:dyDescent="0.25">
      <c r="A70" s="12"/>
      <c r="B70" s="6"/>
      <c r="C70" s="51"/>
      <c r="D70" s="34"/>
      <c r="E70" s="35"/>
      <c r="F70" s="36"/>
      <c r="G70" s="77" t="s">
        <v>68</v>
      </c>
      <c r="H70" s="94">
        <f>SUM(H49:H61)</f>
        <v>32741.600000000002</v>
      </c>
    </row>
    <row r="71" spans="1:12" ht="18" hidden="1" customHeight="1" x14ac:dyDescent="0.2">
      <c r="A71" s="245" t="s">
        <v>69</v>
      </c>
      <c r="B71" s="246"/>
      <c r="C71" s="246"/>
      <c r="D71" s="246"/>
      <c r="E71" s="246"/>
      <c r="F71" s="246"/>
      <c r="G71" s="246"/>
      <c r="H71" s="247"/>
    </row>
    <row r="72" spans="1:12" ht="44.1" hidden="1" customHeight="1" x14ac:dyDescent="0.2">
      <c r="A72" s="3" t="s">
        <v>0</v>
      </c>
      <c r="B72" s="46" t="s">
        <v>18</v>
      </c>
      <c r="C72" s="46" t="s">
        <v>11</v>
      </c>
      <c r="D72" s="46" t="s">
        <v>12</v>
      </c>
      <c r="E72" s="46" t="s">
        <v>15</v>
      </c>
      <c r="F72" s="46" t="s">
        <v>17</v>
      </c>
      <c r="G72" s="46" t="s">
        <v>22</v>
      </c>
      <c r="H72" s="4" t="s">
        <v>23</v>
      </c>
    </row>
    <row r="73" spans="1:12" ht="18" hidden="1" customHeight="1" thickBot="1" x14ac:dyDescent="0.25">
      <c r="A73" s="70"/>
      <c r="B73" s="79" t="s">
        <v>70</v>
      </c>
      <c r="C73" s="80" t="s">
        <v>71</v>
      </c>
      <c r="D73" s="81"/>
      <c r="E73" s="82">
        <v>1</v>
      </c>
      <c r="F73" s="83">
        <v>27</v>
      </c>
      <c r="G73" s="84">
        <v>25800</v>
      </c>
      <c r="H73" s="85">
        <f>G73</f>
        <v>25800</v>
      </c>
    </row>
    <row r="74" spans="1:12" ht="18" hidden="1" customHeight="1" thickBot="1" x14ac:dyDescent="0.25">
      <c r="A74" s="86"/>
      <c r="B74" s="87"/>
      <c r="C74" s="88"/>
      <c r="D74" s="89"/>
      <c r="E74" s="90"/>
      <c r="F74" s="91"/>
      <c r="G74" s="92"/>
      <c r="H74" s="93"/>
    </row>
    <row r="75" spans="1:12" ht="15" customHeight="1" x14ac:dyDescent="0.2">
      <c r="A75" s="12"/>
      <c r="B75" s="6"/>
      <c r="C75" s="33"/>
      <c r="D75" s="34"/>
      <c r="E75" s="35"/>
      <c r="F75" s="36"/>
      <c r="G75" s="97" t="s">
        <v>30</v>
      </c>
      <c r="H75" s="69">
        <f>H24+H33+H64</f>
        <v>68829.600000000006</v>
      </c>
      <c r="I75" s="47"/>
      <c r="J75" s="47"/>
      <c r="K75" s="47"/>
      <c r="L75" s="48"/>
    </row>
    <row r="76" spans="1:12" ht="15.75" thickBot="1" x14ac:dyDescent="0.25">
      <c r="A76" s="70"/>
      <c r="B76" s="71"/>
      <c r="C76" s="71"/>
      <c r="D76" s="71"/>
      <c r="E76" s="71"/>
      <c r="F76" s="71"/>
      <c r="G76" s="72">
        <v>0.12</v>
      </c>
      <c r="H76" s="73">
        <f>H75*0.12</f>
        <v>8259.5519999999997</v>
      </c>
    </row>
    <row r="77" spans="1:12" ht="15" x14ac:dyDescent="0.2">
      <c r="A77" s="12"/>
      <c r="B77" s="225"/>
      <c r="C77" s="225"/>
      <c r="D77" s="225"/>
      <c r="E77" s="225"/>
      <c r="F77" s="225"/>
      <c r="G77" s="226"/>
      <c r="H77" s="27"/>
      <c r="I77" s="52"/>
    </row>
    <row r="78" spans="1:12" ht="13.5" customHeight="1" x14ac:dyDescent="0.2">
      <c r="A78" s="5"/>
      <c r="B78" s="227"/>
      <c r="C78" s="227"/>
      <c r="D78" s="227"/>
      <c r="E78" s="227"/>
      <c r="F78" s="2"/>
      <c r="G78" s="47"/>
      <c r="H78" s="50"/>
      <c r="I78" s="47"/>
      <c r="J78" s="47"/>
      <c r="K78" s="47"/>
      <c r="L78" s="48"/>
    </row>
    <row r="79" spans="1:12" ht="19.5" customHeight="1" thickBot="1" x14ac:dyDescent="0.25">
      <c r="A79" s="13"/>
      <c r="B79" s="228" t="s">
        <v>6</v>
      </c>
      <c r="C79" s="228"/>
      <c r="D79" s="228"/>
      <c r="E79" s="228"/>
      <c r="F79" s="228"/>
      <c r="G79" s="229">
        <f>H76+H75</f>
        <v>77089.152000000002</v>
      </c>
      <c r="H79" s="230"/>
    </row>
    <row r="80" spans="1:12" ht="10.5" customHeight="1" x14ac:dyDescent="0.2"/>
    <row r="81" spans="1:8" x14ac:dyDescent="0.2">
      <c r="A81" s="22" t="s">
        <v>7</v>
      </c>
    </row>
    <row r="82" spans="1:8" ht="36.75" customHeight="1" x14ac:dyDescent="0.2">
      <c r="A82" s="243" t="s">
        <v>25</v>
      </c>
      <c r="B82" s="243"/>
      <c r="C82" s="243"/>
      <c r="D82" s="243"/>
      <c r="E82" s="243"/>
      <c r="F82" s="243"/>
      <c r="G82" s="243"/>
      <c r="H82" s="243"/>
    </row>
    <row r="83" spans="1:8" ht="24" customHeight="1" x14ac:dyDescent="0.2">
      <c r="A83" s="21" t="s">
        <v>8</v>
      </c>
    </row>
    <row r="84" spans="1:8" ht="34.5" customHeight="1" x14ac:dyDescent="0.2">
      <c r="A84" s="243" t="s">
        <v>9</v>
      </c>
      <c r="B84" s="243"/>
      <c r="C84" s="243"/>
      <c r="D84" s="243"/>
      <c r="E84" s="243"/>
      <c r="F84" s="243"/>
      <c r="G84" s="243"/>
      <c r="H84" s="243"/>
    </row>
    <row r="85" spans="1:8" ht="19.5" customHeight="1" x14ac:dyDescent="0.2">
      <c r="A85" s="243" t="s">
        <v>10</v>
      </c>
      <c r="B85" s="243"/>
      <c r="C85" s="243"/>
      <c r="D85" s="243"/>
      <c r="E85" s="243"/>
      <c r="F85" s="243"/>
      <c r="G85" s="243"/>
      <c r="H85" s="243"/>
    </row>
    <row r="87" spans="1:8" x14ac:dyDescent="0.2">
      <c r="A87" s="30"/>
      <c r="B87" s="30"/>
      <c r="C87" s="30"/>
      <c r="D87" s="30"/>
      <c r="E87" s="30"/>
      <c r="F87" s="30"/>
      <c r="G87" s="30"/>
      <c r="H87" s="30"/>
    </row>
    <row r="88" spans="1:8" x14ac:dyDescent="0.2">
      <c r="A88" s="7" t="s">
        <v>26</v>
      </c>
    </row>
    <row r="89" spans="1:8" s="244" customFormat="1" ht="19.5" customHeight="1" x14ac:dyDescent="0.2"/>
    <row r="90" spans="1:8" x14ac:dyDescent="0.2">
      <c r="A90" s="7" t="s">
        <v>55</v>
      </c>
    </row>
    <row r="91" spans="1:8" x14ac:dyDescent="0.2">
      <c r="A91" s="7"/>
    </row>
  </sheetData>
  <mergeCells count="29">
    <mergeCell ref="A82:H82"/>
    <mergeCell ref="A84:H84"/>
    <mergeCell ref="A85:H85"/>
    <mergeCell ref="A89:XFD89"/>
    <mergeCell ref="B64:G64"/>
    <mergeCell ref="A65:H65"/>
    <mergeCell ref="A71:H71"/>
    <mergeCell ref="B77:G77"/>
    <mergeCell ref="B78:E78"/>
    <mergeCell ref="B79:F79"/>
    <mergeCell ref="G79:H79"/>
    <mergeCell ref="B63:G63"/>
    <mergeCell ref="C30:H30"/>
    <mergeCell ref="C31:H31"/>
    <mergeCell ref="C32:H32"/>
    <mergeCell ref="B33:G33"/>
    <mergeCell ref="A34:H34"/>
    <mergeCell ref="A35:H35"/>
    <mergeCell ref="F36:G36"/>
    <mergeCell ref="F37:G37"/>
    <mergeCell ref="F38:G38"/>
    <mergeCell ref="B46:G46"/>
    <mergeCell ref="A47:H47"/>
    <mergeCell ref="A26:H26"/>
    <mergeCell ref="C2:H3"/>
    <mergeCell ref="D8:H8"/>
    <mergeCell ref="A12:H12"/>
    <mergeCell ref="B24:G24"/>
    <mergeCell ref="A25:H25"/>
  </mergeCells>
  <phoneticPr fontId="15" type="noConversion"/>
  <pageMargins left="0.25" right="0.25" top="0.75" bottom="0.75" header="0.3" footer="0.3"/>
  <pageSetup paperSize="9" scale="7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1</vt:i4>
      </vt:variant>
    </vt:vector>
  </HeadingPairs>
  <TitlesOfParts>
    <vt:vector size="6" baseType="lpstr">
      <vt:lpstr>Форма учасника</vt:lpstr>
      <vt:lpstr>Комерційна пропозиція</vt:lpstr>
      <vt:lpstr>Лист1</vt:lpstr>
      <vt:lpstr>Аренда зала</vt:lpstr>
      <vt:lpstr>11.07</vt:lpstr>
      <vt:lpstr>'Комерційна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Людмила Єльчева</cp:lastModifiedBy>
  <cp:lastPrinted>2026-07-08T08:55:13Z</cp:lastPrinted>
  <dcterms:created xsi:type="dcterms:W3CDTF">1996-10-08T23:32:33Z</dcterms:created>
  <dcterms:modified xsi:type="dcterms:W3CDTF">2026-07-22T16:02:34Z</dcterms:modified>
</cp:coreProperties>
</file>